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R2_PRODUCTION\AFFAIRES\2024\06 - JUIN\2406SASNC000035-RU TECHNOPOLE METZ\ETUDES TECHNIQUES\3-PRO DCE\RENDU DCE\DCE IND.1\"/>
    </mc:Choice>
  </mc:AlternateContent>
  <xr:revisionPtr revIDLastSave="0" documentId="8_{84DBEB70-82C5-468F-B992-3BAE1A69A376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141" i="2"/>
  <c r="Q115" i="2"/>
  <c r="K115" i="2"/>
  <c r="H115" i="2"/>
  <c r="G115" i="2"/>
  <c r="J115" i="2" s="1"/>
  <c r="Q114" i="2"/>
  <c r="K114" i="2"/>
  <c r="H114" i="2"/>
  <c r="J114" i="2" s="1"/>
  <c r="G114" i="2"/>
  <c r="Q111" i="2"/>
  <c r="G111" i="2"/>
  <c r="J111" i="2" s="1"/>
  <c r="J104" i="2"/>
  <c r="G92" i="2"/>
  <c r="J92" i="2" s="1"/>
  <c r="J85" i="2"/>
  <c r="G73" i="2"/>
  <c r="J73" i="2" s="1"/>
  <c r="Q57" i="2"/>
  <c r="K57" i="2"/>
  <c r="H57" i="2"/>
  <c r="G57" i="2"/>
  <c r="J57" i="2" s="1"/>
  <c r="Q56" i="2"/>
  <c r="K56" i="2"/>
  <c r="H56" i="2"/>
  <c r="G56" i="2"/>
  <c r="J56" i="2" s="1"/>
  <c r="Q53" i="2"/>
  <c r="G53" i="2"/>
  <c r="J53" i="2" s="1"/>
  <c r="F143" i="2" s="1"/>
  <c r="Q41" i="2"/>
  <c r="K41" i="2"/>
  <c r="H41" i="2"/>
  <c r="G41" i="2"/>
  <c r="J41" i="2" s="1"/>
  <c r="Q40" i="2"/>
  <c r="K40" i="2"/>
  <c r="H40" i="2"/>
  <c r="J40" i="2" s="1"/>
  <c r="G40" i="2"/>
  <c r="Q37" i="2"/>
  <c r="G37" i="2"/>
  <c r="J37" i="2" s="1"/>
  <c r="F142" i="2" s="1"/>
  <c r="Q15" i="2"/>
  <c r="K15" i="2"/>
  <c r="H15" i="2"/>
  <c r="G15" i="2"/>
  <c r="J15" i="2" s="1"/>
  <c r="Q14" i="2"/>
  <c r="K14" i="2"/>
  <c r="H14" i="2"/>
  <c r="G14" i="2"/>
  <c r="J14" i="2" s="1"/>
  <c r="Q13" i="2"/>
  <c r="K13" i="2"/>
  <c r="H13" i="2"/>
  <c r="G13" i="2"/>
  <c r="J13" i="2" s="1"/>
  <c r="Q9" i="2"/>
  <c r="J9" i="2"/>
  <c r="G9" i="2"/>
  <c r="G84" i="1"/>
  <c r="G82" i="1"/>
  <c r="G80" i="1"/>
  <c r="G78" i="1"/>
  <c r="E70" i="1"/>
  <c r="E63" i="1"/>
  <c r="E60" i="1"/>
  <c r="E20" i="1"/>
  <c r="E11" i="1"/>
  <c r="F137" i="2" l="1"/>
  <c r="F144" i="2"/>
  <c r="F140" i="2"/>
  <c r="F145" i="2"/>
  <c r="F129" i="2"/>
  <c r="F131" i="2" s="1"/>
  <c r="F148" i="2"/>
  <c r="F130" i="2"/>
  <c r="F149" i="2"/>
  <c r="F135" i="2"/>
  <c r="F136" i="2"/>
  <c r="F150" i="2" l="1"/>
  <c r="AA1" i="3" s="1"/>
  <c r="AA3" i="3" l="1"/>
  <c r="AA37" i="3"/>
  <c r="AA4" i="3"/>
  <c r="AA5" i="3" s="1"/>
  <c r="AA33" i="3"/>
  <c r="AA18" i="3" l="1"/>
  <c r="AA6" i="3"/>
  <c r="AA15" i="3"/>
  <c r="AA32" i="3"/>
  <c r="AA16" i="3"/>
  <c r="AA17" i="3" s="1"/>
  <c r="AA27" i="3"/>
  <c r="AA12" i="3"/>
  <c r="AA7" i="3"/>
  <c r="AA42" i="3"/>
  <c r="AA28" i="3" l="1"/>
  <c r="AA46" i="3"/>
  <c r="AA29" i="3"/>
  <c r="AA38" i="3"/>
  <c r="AA11" i="3"/>
  <c r="AA21" i="3"/>
  <c r="AA22" i="3" s="1"/>
  <c r="AA41" i="3"/>
  <c r="AA50" i="3"/>
  <c r="AA34" i="3"/>
  <c r="AA9" i="3"/>
  <c r="AA75" i="3"/>
  <c r="AA82" i="3"/>
  <c r="AA43" i="3"/>
  <c r="AA24" i="3"/>
  <c r="AA23" i="3"/>
  <c r="AA19" i="3"/>
  <c r="AA13" i="3"/>
  <c r="AA14" i="3" s="1"/>
  <c r="AA10" i="3"/>
  <c r="AA47" i="3" l="1"/>
  <c r="AA67" i="3"/>
  <c r="AA59" i="3" s="1"/>
  <c r="AA49" i="3" s="1"/>
  <c r="AA31" i="3" s="1"/>
  <c r="AA95" i="3"/>
  <c r="AA91" i="3" s="1"/>
  <c r="AA96" i="3"/>
  <c r="AA92" i="3" s="1"/>
  <c r="AA71" i="3"/>
  <c r="AA79" i="3"/>
  <c r="AA20" i="3"/>
  <c r="AA69" i="3" s="1"/>
  <c r="AA61" i="3" s="1"/>
  <c r="AA53" i="3" s="1"/>
  <c r="AA36" i="3" s="1"/>
  <c r="AA63" i="3"/>
  <c r="AA55" i="3" s="1"/>
  <c r="AA40" i="3" s="1"/>
  <c r="AA51" i="3"/>
  <c r="AA73" i="3"/>
  <c r="AA93" i="3"/>
  <c r="AA89" i="3"/>
  <c r="AA85" i="3" s="1"/>
  <c r="AA80" i="3" s="1"/>
  <c r="AA72" i="3" s="1"/>
  <c r="AA64" i="3" s="1"/>
  <c r="AA56" i="3" s="1"/>
  <c r="AA44" i="3" s="1"/>
  <c r="AA65" i="3"/>
  <c r="AA57" i="3" s="1"/>
  <c r="AA45" i="3" s="1"/>
  <c r="AA26" i="3" s="1"/>
  <c r="AA94" i="3"/>
  <c r="AA90" i="3" s="1"/>
  <c r="AA30" i="3" s="1"/>
  <c r="AA39" i="3" l="1"/>
  <c r="AA88" i="3"/>
  <c r="AA84" i="3" s="1"/>
  <c r="AA78" i="3" s="1"/>
  <c r="AA70" i="3" s="1"/>
  <c r="AA62" i="3" s="1"/>
  <c r="AA54" i="3" s="1"/>
  <c r="AA87" i="3"/>
  <c r="AA83" i="3" s="1"/>
  <c r="AA76" i="3" s="1"/>
  <c r="AA68" i="3" s="1"/>
  <c r="AA60" i="3" s="1"/>
  <c r="AA52" i="3" s="1"/>
  <c r="AA35" i="3"/>
  <c r="AA25" i="3"/>
  <c r="AA77" i="3"/>
  <c r="AA86" i="3"/>
  <c r="AA81" i="3" s="1"/>
  <c r="AA74" i="3" s="1"/>
  <c r="AA66" i="3" s="1"/>
  <c r="AA58" i="3" s="1"/>
  <c r="AA48" i="3" s="1"/>
  <c r="AA98" i="3" l="1"/>
  <c r="AA2" i="3" s="1"/>
  <c r="C153" i="2" s="1"/>
</calcChain>
</file>

<file path=xl/sharedStrings.xml><?xml version="1.0" encoding="utf-8"?>
<sst xmlns="http://schemas.openxmlformats.org/spreadsheetml/2006/main" count="331" uniqueCount="207">
  <si>
    <t>Dossier</t>
  </si>
  <si>
    <t>Date</t>
  </si>
  <si>
    <t>Phase</t>
  </si>
  <si>
    <t>Indice</t>
  </si>
  <si>
    <t>MAITRE D'OUVRAGE
CROUS LORRAINE
75 rue de Laxou
54042 Nancy Cedex</t>
  </si>
  <si>
    <t>ARCHITECTE : 
    AA TANDEM
    14bis Rue Principale
    57645 MONTOY-FLANVILLE</t>
  </si>
  <si>
    <t>MAITRE D'OEUVRE : 
    SOCOTEC SMART SOLUTIONS
    8 Rue Albert Einstein
    54320 MAXEVILLE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</si>
  <si>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</si>
  <si>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</si>
  <si>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</si>
  <si>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</si>
  <si>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</si>
  <si>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</si>
  <si>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</si>
  <si>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</si>
  <si>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</si>
  <si>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</si>
  <si>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</si>
  <si>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</si>
  <si>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</si>
  <si>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</si>
  <si>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</si>
  <si>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</si>
  <si>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</si>
  <si>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</si>
  <si>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</si>
  <si>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</si>
  <si>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</si>
  <si>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</si>
  <si>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</si>
  <si>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</si>
  <si>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</si>
  <si>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</si>
  <si>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</si>
  <si>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</si>
  <si>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</si>
  <si>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</si>
  <si>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n°3</t>
  </si>
  <si>
    <t>SERRURERIE</t>
  </si>
  <si>
    <t>3.&amp;</t>
  </si>
  <si>
    <t>Prescriptions particulières</t>
  </si>
  <si>
    <t>2.1</t>
  </si>
  <si>
    <t>Travaux préparatoires</t>
  </si>
  <si>
    <t>2.1.1</t>
  </si>
  <si>
    <t>Dépose de garde corps</t>
  </si>
  <si>
    <t>ML</t>
  </si>
  <si>
    <t>Total Restaurant\Escalier université gauche</t>
  </si>
  <si>
    <t>9.R.Localisations\Restaurant\Escalier université gauche</t>
  </si>
  <si>
    <t>Total Restaurant\Escalier lycée droit</t>
  </si>
  <si>
    <t>9.R.Localisations\Restaurant\Escalier lycée droit</t>
  </si>
  <si>
    <t>Total Restaurant\Brasserie</t>
  </si>
  <si>
    <t>9.R.Localisations\Restaurant\Brasserie</t>
  </si>
  <si>
    <t>9.T</t>
  </si>
  <si>
    <t>9.M.Z</t>
  </si>
  <si>
    <t>Restaurant\Escalier université gauche    10*2 =</t>
  </si>
  <si>
    <t xml:space="preserve"> ML</t>
  </si>
  <si>
    <t>9.E.1.Localisations\Restaurant\Escalier université gauche</t>
  </si>
  <si>
    <t>Restaurant\Escalier lycée droit    10*2 =</t>
  </si>
  <si>
    <t>9.E.1.Localisations\Restaurant\Escalier lycée droit</t>
  </si>
  <si>
    <t xml:space="preserve">Restaurant\Brasserie    </t>
  </si>
  <si>
    <t>9.E.1.Localisations\Restaurant\Brasserie</t>
  </si>
  <si>
    <t>9.UMOD</t>
  </si>
  <si>
    <t>9.L</t>
  </si>
  <si>
    <t>Localisation : garde-corps et rambarde suivant plans</t>
  </si>
  <si>
    <t>9.&amp;</t>
  </si>
  <si>
    <t>4.&amp;</t>
  </si>
  <si>
    <t>2.2</t>
  </si>
  <si>
    <t>Garde-corps</t>
  </si>
  <si>
    <t>2.2.1</t>
  </si>
  <si>
    <t>Restaurant\Escalier université gauche    (2*2)*2 =</t>
  </si>
  <si>
    <t xml:space="preserve">Restaurant\Escalier lycée droit    </t>
  </si>
  <si>
    <t>Localisation : cf. plans</t>
  </si>
  <si>
    <t>2.3</t>
  </si>
  <si>
    <t>Main courante</t>
  </si>
  <si>
    <t>2.3.1</t>
  </si>
  <si>
    <t>Main courante métallique extérieure</t>
  </si>
  <si>
    <t>Total Restaurant\Extérieur</t>
  </si>
  <si>
    <t>9.R.Localisations\Restaurant\Extérieur</t>
  </si>
  <si>
    <t xml:space="preserve">Restaurant\Escalier université gauche    </t>
  </si>
  <si>
    <t>Restaurant\Escalier université gauche
prolongement escalier gauche et droite en colimaçon et centraux    (4*4) =</t>
  </si>
  <si>
    <t>Restaurant\Extérieur    2*6 =</t>
  </si>
  <si>
    <t>9.E.1.Localisations\Restaurant\Extérieur</t>
  </si>
  <si>
    <t>2.3.2</t>
  </si>
  <si>
    <t>Main courante métallique extérieure - intervention en sous-section 4</t>
  </si>
  <si>
    <t>2.4</t>
  </si>
  <si>
    <t>Portails &amp; clôtures</t>
  </si>
  <si>
    <t>2.4.1</t>
  </si>
  <si>
    <t>Portails</t>
  </si>
  <si>
    <t>2.4.1.1</t>
  </si>
  <si>
    <t>Portillon d'accès</t>
  </si>
  <si>
    <t>Restaurant\Extérieur</t>
  </si>
  <si>
    <t>Localisation : portillon de la cour arrière</t>
  </si>
  <si>
    <t>2.4.1.2</t>
  </si>
  <si>
    <t>Remplacement de commande d'ouverture du portail existant</t>
  </si>
  <si>
    <t>ENS</t>
  </si>
  <si>
    <t xml:space="preserve">Restaurant\Extérieur
Côté terrasse    </t>
  </si>
  <si>
    <t xml:space="preserve"> ENS</t>
  </si>
  <si>
    <t>5.&amp;</t>
  </si>
  <si>
    <t>2.5</t>
  </si>
  <si>
    <t>Divers</t>
  </si>
  <si>
    <t>2.5.1</t>
  </si>
  <si>
    <t>Réglage de portes existantes conservées</t>
  </si>
  <si>
    <t>Restaurant\Hall d'entrée</t>
  </si>
  <si>
    <t>9.E.1.Localisations\Restaurant\Hall d'entrée</t>
  </si>
  <si>
    <t>Localisation : portes d'entrée</t>
  </si>
  <si>
    <t>2.5.2</t>
  </si>
  <si>
    <t>Commande d'ouverture déportée de menuiserie</t>
  </si>
  <si>
    <t>Total Restaurant\Sanitaire université R+1</t>
  </si>
  <si>
    <t>9.R.Localisations\Restaurant\Sanitaire université R+1</t>
  </si>
  <si>
    <t>Total Restaurant\Sanitaire lycée R+1</t>
  </si>
  <si>
    <t>9.R.Localisations\Restaurant\Sanitaire lycée R+1</t>
  </si>
  <si>
    <t xml:space="preserve">Restaurant\Sanitaire université R+1    </t>
  </si>
  <si>
    <t xml:space="preserve"> U</t>
  </si>
  <si>
    <t>9.E.1.Localisations\Restaurant\Sanitaire université R+1</t>
  </si>
  <si>
    <t xml:space="preserve">Restaurant\Sanitaire lycée R+1    </t>
  </si>
  <si>
    <t>9.E.1.Localisations\Restaurant\Sanitaire lycée R+1</t>
  </si>
  <si>
    <t>Localisation : EAS R+1</t>
  </si>
  <si>
    <t>Total H.T. :</t>
  </si>
  <si>
    <t>Total T.V.A. (20%) :</t>
  </si>
  <si>
    <t>Total T.T.C. :</t>
  </si>
  <si>
    <t>RECAPITULATIF
Lot n°3 SERRURERIE</t>
  </si>
  <si>
    <t>RECAPITULATIF DES LOCALISATIONS</t>
  </si>
  <si>
    <t>Non localisé</t>
  </si>
  <si>
    <t>Restaurant</t>
  </si>
  <si>
    <t>Coworking</t>
  </si>
  <si>
    <t>RECAPITULATIF DES CHAPITRES</t>
  </si>
  <si>
    <t>2 - Prescriptions particulières</t>
  </si>
  <si>
    <t>- 2.1 - Travaux préparatoires</t>
  </si>
  <si>
    <t>- 2.2 - Garde-corps</t>
  </si>
  <si>
    <t>- 2.3 - Main courante</t>
  </si>
  <si>
    <t>- 2.4 - Portails &amp; clôtures</t>
  </si>
  <si>
    <t>- 2.5 - Divers</t>
  </si>
  <si>
    <t>Total du lot SERRURERIE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</si>
  <si>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</si>
  <si>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</si>
  <si>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</si>
  <si>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</si>
  <si>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</si>
  <si>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</si>
  <si>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</si>
  <si>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</si>
  <si>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</si>
  <si>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</si>
  <si>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</si>
  <si>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</si>
  <si>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</si>
  <si>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</si>
  <si>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</si>
  <si>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</si>
  <si>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</si>
  <si>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</si>
  <si>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</si>
  <si>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</si>
  <si>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</si>
  <si>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</si>
  <si>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</si>
  <si>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</si>
  <si>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</si>
  <si>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</si>
  <si>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</si>
  <si>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</si>
  <si>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</si>
  <si>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</si>
  <si>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</si>
  <si>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</si>
  <si>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</si>
  <si>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Mise en accessibilité PMR du RU Technopole</t>
  </si>
  <si>
    <t>2406SASNC035</t>
  </si>
  <si>
    <t>26/04/2025</t>
  </si>
  <si>
    <t>DCE</t>
  </si>
  <si>
    <t>4 Boulevard Dominique François Arago</t>
  </si>
  <si>
    <t>57070 METZ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</si>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</sst>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4" fontId="10" fillId="0" borderId="9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4" fontId="1" fillId="0" borderId="9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vertical="top" wrapText="1"/>
    </xf>
    <xf numFmtId="4" fontId="1" fillId="0" borderId="0" xfId="0" applyNumberFormat="1" applyFont="1" applyAlignment="1">
      <alignment vertical="top" wrapText="1"/>
    </xf>
    <xf numFmtId="4" fontId="10" fillId="0" borderId="0" xfId="0" applyNumberFormat="1" applyFont="1" applyAlignment="1">
      <alignment horizontal="right" vertical="top" wrapText="1"/>
    </xf>
    <xf numFmtId="4" fontId="10" fillId="0" borderId="0" xfId="0" applyNumberFormat="1" applyFont="1" applyAlignment="1">
      <alignment horizontal="left" vertical="top" wrapText="1"/>
    </xf>
    <xf numFmtId="0" fontId="11" fillId="0" borderId="1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3" fontId="10" fillId="0" borderId="9" xfId="0" applyNumberFormat="1" applyFont="1" applyBorder="1" applyAlignment="1">
      <alignment horizontal="right" vertical="top" wrapText="1"/>
    </xf>
    <xf numFmtId="3" fontId="1" fillId="0" borderId="9" xfId="0" applyNumberFormat="1" applyFont="1" applyBorder="1" applyAlignment="1">
      <alignment horizontal="right" vertical="top" wrapText="1"/>
    </xf>
    <xf numFmtId="3" fontId="10" fillId="0" borderId="0" xfId="0" applyNumberFormat="1" applyFont="1" applyAlignment="1">
      <alignment horizontal="right" vertical="top" wrapText="1"/>
    </xf>
    <xf numFmtId="3" fontId="10" fillId="0" borderId="0" xfId="0" applyNumberFormat="1" applyFont="1" applyAlignment="1">
      <alignment horizontal="left"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0" fillId="0" borderId="0" xfId="0"/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164" fontId="12" fillId="0" borderId="5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164" fontId="12" fillId="0" borderId="7" xfId="0" applyNumberFormat="1" applyFont="1" applyBorder="1" applyAlignment="1">
      <alignment horizontal="right" vertical="top" wrapText="1"/>
    </xf>
    <xf numFmtId="164" fontId="12" fillId="0" borderId="8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4" fontId="14" fillId="0" borderId="0" xfId="0" applyNumberFormat="1" applyFont="1" applyAlignment="1">
      <alignment horizontal="right" vertical="top" wrapText="1" inden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 indent="1"/>
    </xf>
    <xf numFmtId="0" fontId="14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2" fillId="0" borderId="18" xfId="0" applyFont="1" applyBorder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2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1</xdr:row>
      <xdr:rowOff>0</xdr:rowOff>
    </xdr:from>
    <xdr:to>
      <xdr:col>6</xdr:col>
      <xdr:colOff>504696</xdr:colOff>
      <xdr:row>9</xdr:row>
      <xdr:rowOff>114171</xdr:rowOff>
    </xdr:to>
    <xdr:pic>
      <xdr:nvPicPr>
        <xdr:cNvPr id="2" name="Picture 1" descr="{65f5ff8f-8524-404d-a5c9-9f44d6635e4f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14300"/>
          <a:ext cx="1028571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438150</xdr:colOff>
      <xdr:row>27</xdr:row>
      <xdr:rowOff>0</xdr:rowOff>
    </xdr:from>
    <xdr:to>
      <xdr:col>7</xdr:col>
      <xdr:colOff>524990</xdr:colOff>
      <xdr:row>44</xdr:row>
      <xdr:rowOff>114043</xdr:rowOff>
    </xdr:to>
    <xdr:pic>
      <xdr:nvPicPr>
        <xdr:cNvPr id="3" name="Picture 2" descr="{b3736a59-3137-408f-98d0-4eb3ef4294dc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62325" y="3086100"/>
          <a:ext cx="2734790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48</xdr:row>
      <xdr:rowOff>9525</xdr:rowOff>
    </xdr:from>
    <xdr:to>
      <xdr:col>4</xdr:col>
      <xdr:colOff>922337</xdr:colOff>
      <xdr:row>55</xdr:row>
      <xdr:rowOff>98425</xdr:rowOff>
    </xdr:to>
    <xdr:pic>
      <xdr:nvPicPr>
        <xdr:cNvPr id="4" name="Picture 3" descr="{3a53abcd-c4b4-435c-b369-fa406f36f671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495925"/>
          <a:ext cx="889000" cy="8890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66675</xdr:rowOff>
    </xdr:from>
    <xdr:to>
      <xdr:col>1</xdr:col>
      <xdr:colOff>636587</xdr:colOff>
      <xdr:row>81</xdr:row>
      <xdr:rowOff>46892</xdr:rowOff>
    </xdr:to>
    <xdr:pic>
      <xdr:nvPicPr>
        <xdr:cNvPr id="5" name="Picture 4" descr="{328a70c3-c956-496f-aacf-dc116d574671}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9096375"/>
          <a:ext cx="603250" cy="208817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90488</xdr:rowOff>
    </xdr:from>
    <xdr:to>
      <xdr:col>1</xdr:col>
      <xdr:colOff>636587</xdr:colOff>
      <xdr:row>76</xdr:row>
      <xdr:rowOff>17667</xdr:rowOff>
    </xdr:to>
    <xdr:pic>
      <xdr:nvPicPr>
        <xdr:cNvPr id="6" name="Picture 5" descr="{f7a5357b-10f6-4e70-b2c0-92f50d618c4e}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8091488"/>
          <a:ext cx="603250" cy="6129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56"/>
      <c r="F2" s="56"/>
      <c r="G2" s="56"/>
      <c r="H2" s="56"/>
      <c r="I2" s="8"/>
    </row>
    <row r="3" spans="2:9" ht="9" customHeight="1" x14ac:dyDescent="0.3">
      <c r="B3" s="5"/>
      <c r="C3" s="6"/>
      <c r="D3" s="7"/>
      <c r="E3" s="56"/>
      <c r="F3" s="56"/>
      <c r="G3" s="56"/>
      <c r="H3" s="56"/>
      <c r="I3" s="8"/>
    </row>
    <row r="4" spans="2:9" ht="9" customHeight="1" x14ac:dyDescent="0.3">
      <c r="B4" s="5"/>
      <c r="C4" s="6"/>
      <c r="D4" s="7"/>
      <c r="E4" s="56"/>
      <c r="F4" s="56"/>
      <c r="G4" s="56"/>
      <c r="H4" s="56"/>
      <c r="I4" s="8"/>
    </row>
    <row r="5" spans="2:9" ht="9" customHeight="1" x14ac:dyDescent="0.3">
      <c r="B5" s="5"/>
      <c r="C5" s="6"/>
      <c r="D5" s="7"/>
      <c r="E5" s="56"/>
      <c r="F5" s="56"/>
      <c r="G5" s="56"/>
      <c r="H5" s="56"/>
      <c r="I5" s="8"/>
    </row>
    <row r="6" spans="2:9" ht="9" customHeight="1" x14ac:dyDescent="0.3">
      <c r="B6" s="5"/>
      <c r="C6" s="6"/>
      <c r="D6" s="7"/>
      <c r="E6" s="56"/>
      <c r="F6" s="56"/>
      <c r="G6" s="56"/>
      <c r="H6" s="56"/>
      <c r="I6" s="8"/>
    </row>
    <row r="7" spans="2:9" ht="9" customHeight="1" x14ac:dyDescent="0.3">
      <c r="B7" s="5"/>
      <c r="C7" s="6"/>
      <c r="D7" s="7"/>
      <c r="E7" s="56"/>
      <c r="F7" s="56"/>
      <c r="G7" s="56"/>
      <c r="H7" s="56"/>
      <c r="I7" s="8"/>
    </row>
    <row r="8" spans="2:9" ht="9" customHeight="1" x14ac:dyDescent="0.3">
      <c r="B8" s="5"/>
      <c r="C8" s="6"/>
      <c r="D8" s="7"/>
      <c r="E8" s="56"/>
      <c r="F8" s="56"/>
      <c r="G8" s="56"/>
      <c r="H8" s="56"/>
      <c r="I8" s="8"/>
    </row>
    <row r="9" spans="2:9" ht="9" customHeight="1" x14ac:dyDescent="0.3">
      <c r="B9" s="5"/>
      <c r="C9" s="6"/>
      <c r="D9" s="7"/>
      <c r="E9" s="56"/>
      <c r="F9" s="56"/>
      <c r="G9" s="56"/>
      <c r="H9" s="56"/>
      <c r="I9" s="8"/>
    </row>
    <row r="10" spans="2:9" ht="9" customHeight="1" x14ac:dyDescent="0.3">
      <c r="B10" s="5"/>
      <c r="C10" s="6"/>
      <c r="D10" s="7"/>
      <c r="E10" s="56"/>
      <c r="F10" s="56"/>
      <c r="G10" s="56"/>
      <c r="H10" s="56"/>
      <c r="I10" s="8"/>
    </row>
    <row r="11" spans="2:9" ht="9" customHeight="1" x14ac:dyDescent="0.3">
      <c r="B11" s="5"/>
      <c r="C11" s="6"/>
      <c r="D11" s="7"/>
      <c r="E11" s="57" t="str">
        <f>IF(Paramètres!C5&lt;&gt;"",Paramètres!C5,"")</f>
        <v>Mise en accessibilité PMR du RU Technopole</v>
      </c>
      <c r="F11" s="57"/>
      <c r="G11" s="57"/>
      <c r="H11" s="57"/>
      <c r="I11" s="8"/>
    </row>
    <row r="12" spans="2:9" ht="9" customHeight="1" x14ac:dyDescent="0.3">
      <c r="B12" s="5"/>
      <c r="C12" s="6"/>
      <c r="D12" s="7"/>
      <c r="E12" s="57"/>
      <c r="F12" s="57"/>
      <c r="G12" s="57"/>
      <c r="H12" s="57"/>
      <c r="I12" s="8"/>
    </row>
    <row r="13" spans="2:9" ht="9" customHeight="1" x14ac:dyDescent="0.3">
      <c r="B13" s="5"/>
      <c r="C13" s="6"/>
      <c r="D13" s="7"/>
      <c r="E13" s="57"/>
      <c r="F13" s="57"/>
      <c r="G13" s="57"/>
      <c r="H13" s="57"/>
      <c r="I13" s="8"/>
    </row>
    <row r="14" spans="2:9" ht="9" customHeight="1" x14ac:dyDescent="0.3">
      <c r="B14" s="5"/>
      <c r="C14" s="6"/>
      <c r="D14" s="7"/>
      <c r="E14" s="57"/>
      <c r="F14" s="57"/>
      <c r="G14" s="57"/>
      <c r="H14" s="57"/>
      <c r="I14" s="8"/>
    </row>
    <row r="15" spans="2:9" ht="9" customHeight="1" x14ac:dyDescent="0.3">
      <c r="B15" s="5"/>
      <c r="C15" s="6"/>
      <c r="D15" s="7"/>
      <c r="E15" s="57"/>
      <c r="F15" s="57"/>
      <c r="G15" s="57"/>
      <c r="H15" s="57"/>
      <c r="I15" s="8"/>
    </row>
    <row r="16" spans="2:9" ht="9" customHeight="1" x14ac:dyDescent="0.3">
      <c r="B16" s="5"/>
      <c r="C16" s="6"/>
      <c r="D16" s="7"/>
      <c r="E16" s="57"/>
      <c r="F16" s="57"/>
      <c r="G16" s="57"/>
      <c r="H16" s="57"/>
      <c r="I16" s="8"/>
    </row>
    <row r="17" spans="2:9" ht="9" customHeight="1" x14ac:dyDescent="0.3">
      <c r="B17" s="5"/>
      <c r="C17" s="6"/>
      <c r="D17" s="7"/>
      <c r="E17" s="57"/>
      <c r="F17" s="57"/>
      <c r="G17" s="57"/>
      <c r="H17" s="57"/>
      <c r="I17" s="8"/>
    </row>
    <row r="18" spans="2:9" ht="9" customHeight="1" x14ac:dyDescent="0.3">
      <c r="B18" s="5"/>
      <c r="C18" s="6"/>
      <c r="D18" s="7"/>
      <c r="E18" s="57"/>
      <c r="F18" s="57"/>
      <c r="G18" s="57"/>
      <c r="H18" s="57"/>
      <c r="I18" s="8"/>
    </row>
    <row r="19" spans="2:9" ht="9" customHeight="1" x14ac:dyDescent="0.3">
      <c r="B19" s="5"/>
      <c r="C19" s="6"/>
      <c r="D19" s="7"/>
      <c r="E19" s="57"/>
      <c r="F19" s="57"/>
      <c r="G19" s="57"/>
      <c r="H19" s="57"/>
      <c r="I19" s="8"/>
    </row>
    <row r="20" spans="2:9" ht="9" customHeight="1" x14ac:dyDescent="0.3">
      <c r="B20" s="5"/>
      <c r="C20" s="6"/>
      <c r="D20" s="7"/>
      <c r="E20" s="57" t="str">
        <f>IF(Paramètres!C24&lt;&gt;"",Paramètres!C24,"") &amp; CHAR(10) &amp; IF(Paramètres!C26&lt;&gt;"",Paramètres!C26,"") &amp; CHAR(10) &amp; IF(Paramètres!C28&lt;&gt;"",Paramètres!C28,"")</f>
        <v xml:space="preserve">4 Boulevard Dominique François Arago
57070 METZ
</v>
      </c>
      <c r="F20" s="57"/>
      <c r="G20" s="57"/>
      <c r="H20" s="57"/>
      <c r="I20" s="8"/>
    </row>
    <row r="21" spans="2:9" ht="9" customHeight="1" x14ac:dyDescent="0.3">
      <c r="B21" s="5"/>
      <c r="C21" s="6"/>
      <c r="D21" s="7"/>
      <c r="E21" s="57"/>
      <c r="F21" s="57"/>
      <c r="G21" s="57"/>
      <c r="H21" s="57"/>
      <c r="I21" s="8"/>
    </row>
    <row r="22" spans="2:9" ht="9" customHeight="1" x14ac:dyDescent="0.3">
      <c r="B22" s="5"/>
      <c r="C22" s="6"/>
      <c r="D22" s="7"/>
      <c r="E22" s="57"/>
      <c r="F22" s="57"/>
      <c r="G22" s="57"/>
      <c r="H22" s="57"/>
      <c r="I22" s="8"/>
    </row>
    <row r="23" spans="2:9" ht="9" customHeight="1" x14ac:dyDescent="0.3">
      <c r="B23" s="5"/>
      <c r="C23" s="6"/>
      <c r="D23" s="7"/>
      <c r="E23" s="57"/>
      <c r="F23" s="57"/>
      <c r="G23" s="57"/>
      <c r="H23" s="57"/>
      <c r="I23" s="8"/>
    </row>
    <row r="24" spans="2:9" ht="9" customHeight="1" x14ac:dyDescent="0.3">
      <c r="B24" s="5"/>
      <c r="C24" s="6"/>
      <c r="D24" s="7"/>
      <c r="E24" s="57"/>
      <c r="F24" s="57"/>
      <c r="G24" s="57"/>
      <c r="H24" s="57"/>
      <c r="I24" s="8"/>
    </row>
    <row r="25" spans="2:9" ht="9" customHeight="1" x14ac:dyDescent="0.3">
      <c r="B25" s="5"/>
      <c r="C25" s="6"/>
      <c r="D25" s="7"/>
      <c r="E25" s="57"/>
      <c r="F25" s="57"/>
      <c r="G25" s="57"/>
      <c r="H25" s="57"/>
      <c r="I25" s="8"/>
    </row>
    <row r="26" spans="2:9" ht="9" customHeight="1" x14ac:dyDescent="0.3">
      <c r="B26" s="5"/>
      <c r="C26" s="6"/>
      <c r="D26" s="7"/>
      <c r="E26" s="57"/>
      <c r="F26" s="57"/>
      <c r="G26" s="57"/>
      <c r="H26" s="57"/>
      <c r="I26" s="8"/>
    </row>
    <row r="27" spans="2:9" ht="9" customHeight="1" x14ac:dyDescent="0.3">
      <c r="B27" s="5"/>
      <c r="C27" s="6"/>
      <c r="D27" s="7"/>
      <c r="E27" s="57"/>
      <c r="F27" s="57"/>
      <c r="G27" s="57"/>
      <c r="H27" s="57"/>
      <c r="I27" s="8"/>
    </row>
    <row r="28" spans="2:9" ht="9" customHeight="1" x14ac:dyDescent="0.3">
      <c r="B28" s="5"/>
      <c r="C28" s="6"/>
      <c r="D28" s="7"/>
      <c r="E28" s="56"/>
      <c r="F28" s="56"/>
      <c r="G28" s="56"/>
      <c r="H28" s="56"/>
      <c r="I28" s="8"/>
    </row>
    <row r="29" spans="2:9" ht="9" customHeight="1" x14ac:dyDescent="0.3">
      <c r="B29" s="5"/>
      <c r="C29" s="6"/>
      <c r="D29" s="7"/>
      <c r="E29" s="56"/>
      <c r="F29" s="56"/>
      <c r="G29" s="56"/>
      <c r="H29" s="56"/>
      <c r="I29" s="8"/>
    </row>
    <row r="30" spans="2:9" ht="9" customHeight="1" x14ac:dyDescent="0.3">
      <c r="B30" s="5"/>
      <c r="C30" s="6"/>
      <c r="D30" s="7"/>
      <c r="E30" s="56"/>
      <c r="F30" s="56"/>
      <c r="G30" s="56"/>
      <c r="H30" s="56"/>
      <c r="I30" s="8"/>
    </row>
    <row r="31" spans="2:9" ht="9" customHeight="1" x14ac:dyDescent="0.3">
      <c r="B31" s="5"/>
      <c r="C31" s="6"/>
      <c r="D31" s="7"/>
      <c r="E31" s="56"/>
      <c r="F31" s="56"/>
      <c r="G31" s="56"/>
      <c r="H31" s="56"/>
      <c r="I31" s="8"/>
    </row>
    <row r="32" spans="2:9" ht="9" customHeight="1" x14ac:dyDescent="0.3">
      <c r="B32" s="5"/>
      <c r="C32" s="6"/>
      <c r="D32" s="7"/>
      <c r="E32" s="56"/>
      <c r="F32" s="56"/>
      <c r="G32" s="56"/>
      <c r="H32" s="56"/>
      <c r="I32" s="8"/>
    </row>
    <row r="33" spans="2:9" ht="9" customHeight="1" x14ac:dyDescent="0.3">
      <c r="B33" s="5"/>
      <c r="C33" s="6"/>
      <c r="D33" s="7"/>
      <c r="E33" s="56"/>
      <c r="F33" s="56"/>
      <c r="G33" s="56"/>
      <c r="H33" s="56"/>
      <c r="I33" s="8"/>
    </row>
    <row r="34" spans="2:9" ht="9" customHeight="1" x14ac:dyDescent="0.3">
      <c r="B34" s="5"/>
      <c r="C34" s="6"/>
      <c r="D34" s="7"/>
      <c r="E34" s="56"/>
      <c r="F34" s="56"/>
      <c r="G34" s="56"/>
      <c r="H34" s="56"/>
      <c r="I34" s="8"/>
    </row>
    <row r="35" spans="2:9" ht="9" customHeight="1" x14ac:dyDescent="0.3">
      <c r="B35" s="5"/>
      <c r="C35" s="6"/>
      <c r="D35" s="7"/>
      <c r="E35" s="56"/>
      <c r="F35" s="56"/>
      <c r="G35" s="56"/>
      <c r="H35" s="56"/>
      <c r="I35" s="8"/>
    </row>
    <row r="36" spans="2:9" ht="9" customHeight="1" x14ac:dyDescent="0.3">
      <c r="B36" s="5"/>
      <c r="C36" s="6"/>
      <c r="D36" s="7"/>
      <c r="E36" s="56"/>
      <c r="F36" s="56"/>
      <c r="G36" s="56"/>
      <c r="H36" s="56"/>
      <c r="I36" s="8"/>
    </row>
    <row r="37" spans="2:9" ht="9" customHeight="1" x14ac:dyDescent="0.3">
      <c r="B37" s="5"/>
      <c r="C37" s="6"/>
      <c r="D37" s="7"/>
      <c r="E37" s="56"/>
      <c r="F37" s="56"/>
      <c r="G37" s="56"/>
      <c r="H37" s="56"/>
      <c r="I37" s="8"/>
    </row>
    <row r="38" spans="2:9" ht="9" customHeight="1" x14ac:dyDescent="0.3">
      <c r="B38" s="5"/>
      <c r="C38" s="6"/>
      <c r="D38" s="7"/>
      <c r="E38" s="56"/>
      <c r="F38" s="56"/>
      <c r="G38" s="56"/>
      <c r="H38" s="56"/>
      <c r="I38" s="8"/>
    </row>
    <row r="39" spans="2:9" ht="9" customHeight="1" x14ac:dyDescent="0.3">
      <c r="B39" s="5"/>
      <c r="C39" s="6"/>
      <c r="D39" s="7"/>
      <c r="E39" s="56"/>
      <c r="F39" s="56"/>
      <c r="G39" s="56"/>
      <c r="H39" s="56"/>
      <c r="I39" s="8"/>
    </row>
    <row r="40" spans="2:9" ht="9" customHeight="1" x14ac:dyDescent="0.3">
      <c r="B40" s="5"/>
      <c r="C40" s="6"/>
      <c r="D40" s="7"/>
      <c r="E40" s="56"/>
      <c r="F40" s="56"/>
      <c r="G40" s="56"/>
      <c r="H40" s="56"/>
      <c r="I40" s="8"/>
    </row>
    <row r="41" spans="2:9" ht="9" customHeight="1" x14ac:dyDescent="0.3">
      <c r="B41" s="5"/>
      <c r="C41" s="6"/>
      <c r="D41" s="7"/>
      <c r="E41" s="56"/>
      <c r="F41" s="56"/>
      <c r="G41" s="56"/>
      <c r="H41" s="56"/>
      <c r="I41" s="8"/>
    </row>
    <row r="42" spans="2:9" ht="9" customHeight="1" x14ac:dyDescent="0.3">
      <c r="B42" s="5"/>
      <c r="C42" s="6"/>
      <c r="D42" s="7"/>
      <c r="E42" s="56"/>
      <c r="F42" s="56"/>
      <c r="G42" s="56"/>
      <c r="H42" s="56"/>
      <c r="I42" s="8"/>
    </row>
    <row r="43" spans="2:9" ht="9" customHeight="1" x14ac:dyDescent="0.3">
      <c r="B43" s="5"/>
      <c r="C43" s="6"/>
      <c r="D43" s="7"/>
      <c r="E43" s="56"/>
      <c r="F43" s="56"/>
      <c r="G43" s="56"/>
      <c r="H43" s="56"/>
      <c r="I43" s="8"/>
    </row>
    <row r="44" spans="2:9" ht="9" customHeight="1" x14ac:dyDescent="0.3">
      <c r="B44" s="5"/>
      <c r="C44" s="6"/>
      <c r="D44" s="7"/>
      <c r="E44" s="56"/>
      <c r="F44" s="56"/>
      <c r="G44" s="56"/>
      <c r="H44" s="56"/>
      <c r="I44" s="8"/>
    </row>
    <row r="45" spans="2:9" ht="9" customHeight="1" x14ac:dyDescent="0.3">
      <c r="B45" s="5"/>
      <c r="C45" s="6"/>
      <c r="D45" s="7"/>
      <c r="E45" s="56"/>
      <c r="F45" s="56"/>
      <c r="G45" s="56"/>
      <c r="H45" s="56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56"/>
      <c r="F47" s="68" t="s">
        <v>4</v>
      </c>
      <c r="G47" s="56"/>
      <c r="H47" s="56"/>
      <c r="I47" s="8"/>
    </row>
    <row r="48" spans="2:9" ht="9" customHeight="1" x14ac:dyDescent="0.3">
      <c r="B48" s="5"/>
      <c r="C48" s="6"/>
      <c r="D48" s="7"/>
      <c r="E48" s="56"/>
      <c r="F48" s="56"/>
      <c r="G48" s="56"/>
      <c r="H48" s="56"/>
      <c r="I48" s="8"/>
    </row>
    <row r="49" spans="2:9" ht="9" customHeight="1" x14ac:dyDescent="0.3">
      <c r="B49" s="5"/>
      <c r="C49" s="6"/>
      <c r="D49" s="7"/>
      <c r="E49" s="56"/>
      <c r="F49" s="56"/>
      <c r="G49" s="56"/>
      <c r="H49" s="56"/>
      <c r="I49" s="8"/>
    </row>
    <row r="50" spans="2:9" ht="9" customHeight="1" x14ac:dyDescent="0.3">
      <c r="B50" s="5"/>
      <c r="C50" s="6"/>
      <c r="D50" s="7"/>
      <c r="E50" s="56"/>
      <c r="F50" s="56"/>
      <c r="G50" s="56"/>
      <c r="H50" s="56"/>
      <c r="I50" s="8"/>
    </row>
    <row r="51" spans="2:9" ht="9" customHeight="1" x14ac:dyDescent="0.3">
      <c r="B51" s="5"/>
      <c r="C51" s="6"/>
      <c r="D51" s="7"/>
      <c r="E51" s="56"/>
      <c r="F51" s="56"/>
      <c r="G51" s="56"/>
      <c r="H51" s="56"/>
      <c r="I51" s="8"/>
    </row>
    <row r="52" spans="2:9" ht="9" customHeight="1" x14ac:dyDescent="0.3">
      <c r="B52" s="5"/>
      <c r="C52" s="6"/>
      <c r="D52" s="7"/>
      <c r="E52" s="56"/>
      <c r="F52" s="56"/>
      <c r="G52" s="56"/>
      <c r="H52" s="56"/>
      <c r="I52" s="8"/>
    </row>
    <row r="53" spans="2:9" ht="9" customHeight="1" x14ac:dyDescent="0.3">
      <c r="B53" s="5"/>
      <c r="C53" s="6"/>
      <c r="D53" s="7"/>
      <c r="E53" s="56"/>
      <c r="F53" s="56"/>
      <c r="G53" s="56"/>
      <c r="H53" s="56"/>
      <c r="I53" s="8"/>
    </row>
    <row r="54" spans="2:9" ht="9" customHeight="1" x14ac:dyDescent="0.3">
      <c r="B54" s="5"/>
      <c r="C54" s="6"/>
      <c r="D54" s="7"/>
      <c r="E54" s="56"/>
      <c r="F54" s="56"/>
      <c r="G54" s="56"/>
      <c r="H54" s="56"/>
      <c r="I54" s="8"/>
    </row>
    <row r="55" spans="2:9" ht="9" customHeight="1" x14ac:dyDescent="0.3">
      <c r="B55" s="5"/>
      <c r="C55" s="6"/>
      <c r="D55" s="7"/>
      <c r="E55" s="56"/>
      <c r="F55" s="56"/>
      <c r="G55" s="56"/>
      <c r="H55" s="56"/>
      <c r="I55" s="8"/>
    </row>
    <row r="56" spans="2:9" ht="9" customHeight="1" x14ac:dyDescent="0.3">
      <c r="B56" s="5"/>
      <c r="C56" s="6"/>
      <c r="D56" s="7"/>
      <c r="E56" s="56"/>
      <c r="F56" s="56"/>
      <c r="G56" s="56"/>
      <c r="H56" s="56"/>
      <c r="I56" s="8"/>
    </row>
    <row r="57" spans="2:9" ht="9" customHeight="1" x14ac:dyDescent="0.3">
      <c r="B57" s="5"/>
      <c r="C57" s="6"/>
      <c r="D57" s="7"/>
      <c r="E57" s="56"/>
      <c r="F57" s="56"/>
      <c r="G57" s="56"/>
      <c r="H57" s="56"/>
      <c r="I57" s="8"/>
    </row>
    <row r="58" spans="2:9" ht="9" customHeight="1" x14ac:dyDescent="0.3">
      <c r="B58" s="5"/>
      <c r="C58" s="6"/>
      <c r="D58" s="7"/>
      <c r="E58" s="56"/>
      <c r="F58" s="56"/>
      <c r="G58" s="56"/>
      <c r="H58" s="56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58" t="str">
        <f>IF(Paramètres!C9&lt;&gt;"",Paramètres!C9,"")</f>
        <v>Lot n°3</v>
      </c>
      <c r="F60" s="58"/>
      <c r="G60" s="58"/>
      <c r="H60" s="58"/>
      <c r="I60" s="8"/>
    </row>
    <row r="61" spans="2:9" ht="9" customHeight="1" x14ac:dyDescent="0.3">
      <c r="B61" s="5"/>
      <c r="C61" s="6"/>
      <c r="D61" s="7"/>
      <c r="E61" s="58"/>
      <c r="F61" s="58"/>
      <c r="G61" s="58"/>
      <c r="H61" s="58"/>
      <c r="I61" s="8"/>
    </row>
    <row r="62" spans="2:9" ht="9" customHeight="1" x14ac:dyDescent="0.3">
      <c r="B62" s="5"/>
      <c r="C62" s="6"/>
      <c r="D62" s="7"/>
      <c r="E62" s="58"/>
      <c r="F62" s="58"/>
      <c r="G62" s="58"/>
      <c r="H62" s="58"/>
      <c r="I62" s="8"/>
    </row>
    <row r="63" spans="2:9" ht="9" customHeight="1" x14ac:dyDescent="0.3">
      <c r="B63" s="5"/>
      <c r="C63" s="6"/>
      <c r="D63" s="7"/>
      <c r="E63" s="58" t="str">
        <f>IF(Paramètres!C11&lt;&gt;"",Paramètres!C11,"")</f>
        <v>SERRURERIE</v>
      </c>
      <c r="F63" s="58"/>
      <c r="G63" s="58"/>
      <c r="H63" s="58"/>
      <c r="I63" s="8"/>
    </row>
    <row r="64" spans="2:9" ht="9" customHeight="1" x14ac:dyDescent="0.3">
      <c r="B64" s="5"/>
      <c r="C64" s="6"/>
      <c r="D64" s="7"/>
      <c r="E64" s="58"/>
      <c r="F64" s="58"/>
      <c r="G64" s="58"/>
      <c r="H64" s="58"/>
      <c r="I64" s="8"/>
    </row>
    <row r="65" spans="2:9" ht="9" customHeight="1" x14ac:dyDescent="0.3">
      <c r="B65" s="5"/>
      <c r="C65" s="6"/>
      <c r="D65" s="7"/>
      <c r="E65" s="58"/>
      <c r="F65" s="58"/>
      <c r="G65" s="58"/>
      <c r="H65" s="58"/>
      <c r="I65" s="8"/>
    </row>
    <row r="66" spans="2:9" ht="9" customHeight="1" x14ac:dyDescent="0.3">
      <c r="B66" s="5"/>
      <c r="C66" s="6"/>
      <c r="D66" s="7"/>
      <c r="E66" s="58"/>
      <c r="F66" s="58"/>
      <c r="G66" s="58"/>
      <c r="H66" s="58"/>
      <c r="I66" s="8"/>
    </row>
    <row r="67" spans="2:9" ht="9" customHeight="1" x14ac:dyDescent="0.3">
      <c r="B67" s="5"/>
      <c r="C67" s="6"/>
      <c r="D67" s="7"/>
      <c r="E67" s="58"/>
      <c r="F67" s="58"/>
      <c r="G67" s="58"/>
      <c r="H67" s="58"/>
      <c r="I67" s="8"/>
    </row>
    <row r="68" spans="2:9" ht="9" customHeight="1" x14ac:dyDescent="0.3">
      <c r="B68" s="5"/>
      <c r="C68" s="6"/>
      <c r="D68" s="7"/>
      <c r="E68" s="58"/>
      <c r="F68" s="58"/>
      <c r="G68" s="58"/>
      <c r="H68" s="58"/>
      <c r="I68" s="8"/>
    </row>
    <row r="69" spans="2:9" ht="9" customHeight="1" x14ac:dyDescent="0.3">
      <c r="B69" s="5"/>
      <c r="C69" s="6"/>
      <c r="D69" s="7"/>
      <c r="E69" s="58"/>
      <c r="F69" s="58"/>
      <c r="G69" s="58"/>
      <c r="H69" s="58"/>
      <c r="I69" s="8"/>
    </row>
    <row r="70" spans="2:9" ht="9" customHeight="1" x14ac:dyDescent="0.3">
      <c r="B70" s="5"/>
      <c r="C70" s="6"/>
      <c r="D70" s="7"/>
      <c r="E70" s="59" t="str">
        <f>IF(Paramètres!C3&lt;&gt;"",Paramètres!C3,"")</f>
        <v>DPGF</v>
      </c>
      <c r="F70" s="60"/>
      <c r="G70" s="60"/>
      <c r="H70" s="61"/>
      <c r="I70" s="8"/>
    </row>
    <row r="71" spans="2:9" ht="9" customHeight="1" x14ac:dyDescent="0.3">
      <c r="B71" s="71"/>
      <c r="C71" s="69" t="s">
        <v>6</v>
      </c>
      <c r="D71" s="7"/>
      <c r="E71" s="62"/>
      <c r="F71" s="57"/>
      <c r="G71" s="57"/>
      <c r="H71" s="63"/>
      <c r="I71" s="8"/>
    </row>
    <row r="72" spans="2:9" ht="9" customHeight="1" x14ac:dyDescent="0.3">
      <c r="B72" s="71"/>
      <c r="C72" s="70"/>
      <c r="D72" s="7"/>
      <c r="E72" s="62"/>
      <c r="F72" s="57"/>
      <c r="G72" s="57"/>
      <c r="H72" s="63"/>
      <c r="I72" s="8"/>
    </row>
    <row r="73" spans="2:9" ht="9" customHeight="1" x14ac:dyDescent="0.3">
      <c r="B73" s="71"/>
      <c r="C73" s="70"/>
      <c r="D73" s="7"/>
      <c r="E73" s="62"/>
      <c r="F73" s="57"/>
      <c r="G73" s="57"/>
      <c r="H73" s="63"/>
      <c r="I73" s="8"/>
    </row>
    <row r="74" spans="2:9" ht="9" customHeight="1" x14ac:dyDescent="0.3">
      <c r="B74" s="71"/>
      <c r="C74" s="70"/>
      <c r="D74" s="7"/>
      <c r="E74" s="62"/>
      <c r="F74" s="57"/>
      <c r="G74" s="57"/>
      <c r="H74" s="63"/>
      <c r="I74" s="8"/>
    </row>
    <row r="75" spans="2:9" ht="9" customHeight="1" x14ac:dyDescent="0.3">
      <c r="B75" s="71"/>
      <c r="C75" s="70"/>
      <c r="D75" s="7"/>
      <c r="E75" s="62"/>
      <c r="F75" s="57"/>
      <c r="G75" s="57"/>
      <c r="H75" s="63"/>
      <c r="I75" s="8"/>
    </row>
    <row r="76" spans="2:9" ht="9" customHeight="1" x14ac:dyDescent="0.3">
      <c r="B76" s="71"/>
      <c r="C76" s="70"/>
      <c r="D76" s="7"/>
      <c r="E76" s="64"/>
      <c r="F76" s="65"/>
      <c r="G76" s="65"/>
      <c r="H76" s="66"/>
      <c r="I76" s="8"/>
    </row>
    <row r="77" spans="2:9" ht="9" customHeight="1" x14ac:dyDescent="0.3">
      <c r="B77" s="71"/>
      <c r="C77" s="70"/>
      <c r="D77" s="7"/>
      <c r="E77" s="7"/>
      <c r="F77" s="7"/>
      <c r="G77" s="7"/>
      <c r="H77" s="7"/>
      <c r="I77" s="8"/>
    </row>
    <row r="78" spans="2:9" ht="9" customHeight="1" x14ac:dyDescent="0.3">
      <c r="B78" s="71"/>
      <c r="C78" s="69" t="s">
        <v>5</v>
      </c>
      <c r="D78" s="7"/>
      <c r="E78" s="7"/>
      <c r="F78" s="67" t="s">
        <v>0</v>
      </c>
      <c r="G78" s="67" t="str">
        <f>IF(Paramètres!C7&lt;&gt;"",Paramètres!C7,"")</f>
        <v>2406SASNC035</v>
      </c>
      <c r="H78" s="7"/>
      <c r="I78" s="8"/>
    </row>
    <row r="79" spans="2:9" ht="9" customHeight="1" x14ac:dyDescent="0.3">
      <c r="B79" s="71"/>
      <c r="C79" s="70"/>
      <c r="D79" s="7"/>
      <c r="E79" s="7"/>
      <c r="F79" s="67"/>
      <c r="G79" s="67"/>
      <c r="H79" s="7"/>
      <c r="I79" s="8"/>
    </row>
    <row r="80" spans="2:9" ht="9" customHeight="1" x14ac:dyDescent="0.3">
      <c r="B80" s="71"/>
      <c r="C80" s="70"/>
      <c r="D80" s="7"/>
      <c r="E80" s="7"/>
      <c r="F80" s="67" t="s">
        <v>1</v>
      </c>
      <c r="G80" s="67" t="str">
        <f>IF(Paramètres!C13&lt;&gt;"",Paramètres!C13,"")</f>
        <v>26/04/2025</v>
      </c>
      <c r="H80" s="7"/>
      <c r="I80" s="8"/>
    </row>
    <row r="81" spans="2:9" ht="9" customHeight="1" x14ac:dyDescent="0.3">
      <c r="B81" s="71"/>
      <c r="C81" s="70"/>
      <c r="D81" s="7"/>
      <c r="E81" s="7"/>
      <c r="F81" s="67"/>
      <c r="G81" s="67"/>
      <c r="H81" s="7"/>
      <c r="I81" s="8"/>
    </row>
    <row r="82" spans="2:9" ht="9" customHeight="1" x14ac:dyDescent="0.3">
      <c r="B82" s="71"/>
      <c r="C82" s="70"/>
      <c r="D82" s="7"/>
      <c r="E82" s="7"/>
      <c r="F82" s="67" t="s">
        <v>2</v>
      </c>
      <c r="G82" s="67" t="str">
        <f>IF(Paramètres!C15&lt;&gt;"",Paramètres!C15,"")</f>
        <v>DCE</v>
      </c>
      <c r="H82" s="7"/>
      <c r="I82" s="8"/>
    </row>
    <row r="83" spans="2:9" ht="9" customHeight="1" x14ac:dyDescent="0.3">
      <c r="B83" s="71"/>
      <c r="C83" s="70"/>
      <c r="D83" s="7"/>
      <c r="E83" s="7"/>
      <c r="F83" s="67"/>
      <c r="G83" s="67"/>
      <c r="H83" s="7"/>
      <c r="I83" s="8"/>
    </row>
    <row r="84" spans="2:9" ht="9" customHeight="1" x14ac:dyDescent="0.3">
      <c r="B84" s="71"/>
      <c r="C84" s="70"/>
      <c r="D84" s="7"/>
      <c r="E84" s="7"/>
      <c r="F84" s="67" t="s">
        <v>3</v>
      </c>
      <c r="G84" s="67">
        <f>IF(Paramètres!C17&lt;&gt;"",Paramètres!C17,"")</f>
        <v>1</v>
      </c>
      <c r="H84" s="7"/>
      <c r="I84" s="8"/>
    </row>
    <row r="85" spans="2:9" ht="9" customHeight="1" x14ac:dyDescent="0.3">
      <c r="B85" s="5"/>
      <c r="C85" s="6"/>
      <c r="D85" s="7"/>
      <c r="E85" s="7"/>
      <c r="F85" s="67"/>
      <c r="G85" s="67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1">
    <mergeCell ref="C78:C84"/>
    <mergeCell ref="B78:B84"/>
    <mergeCell ref="C71:C77"/>
    <mergeCell ref="B71:B77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158"/>
  <sheetViews>
    <sheetView showGridLines="0" tabSelected="1" workbookViewId="0">
      <pane ySplit="3" topLeftCell="A4" activePane="bottomLeft" state="frozen"/>
      <selection pane="bottomLeft" activeCell="I9" sqref="I9"/>
    </sheetView>
  </sheetViews>
  <sheetFormatPr baseColWidth="10" defaultColWidth="8.88671875" defaultRowHeight="14.4" x14ac:dyDescent="0.3"/>
  <cols>
    <col min="1" max="1" width="0" hidden="1" customWidth="1"/>
    <col min="2" max="2" width="6.5546875" customWidth="1"/>
    <col min="3" max="3" width="36" customWidth="1"/>
    <col min="4" max="7" width="8.109375" customWidth="1"/>
    <col min="8" max="8" width="0" hidden="1" customWidth="1"/>
    <col min="9" max="10" width="12.5546875" customWidth="1"/>
    <col min="11" max="17" width="0" hidden="1" customWidth="1"/>
    <col min="18" max="69" width="10.6640625" customWidth="1"/>
  </cols>
  <sheetData>
    <row r="1" spans="1:17" hidden="1" x14ac:dyDescent="0.3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0.399999999999999" x14ac:dyDescent="0.3">
      <c r="A3" s="7" t="s">
        <v>23</v>
      </c>
      <c r="B3" s="13" t="s">
        <v>24</v>
      </c>
      <c r="C3" s="72" t="s">
        <v>25</v>
      </c>
      <c r="D3" s="72"/>
      <c r="E3" s="72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18.600000000000001" customHeight="1" x14ac:dyDescent="0.3">
      <c r="A4" s="7">
        <v>2</v>
      </c>
      <c r="B4" s="14" t="s">
        <v>37</v>
      </c>
      <c r="C4" s="73" t="s">
        <v>38</v>
      </c>
      <c r="D4" s="73"/>
      <c r="E4" s="73"/>
      <c r="F4" s="15"/>
      <c r="G4" s="15"/>
      <c r="H4" s="15"/>
      <c r="I4" s="15"/>
      <c r="J4" s="14"/>
      <c r="K4" s="7"/>
    </row>
    <row r="5" spans="1:17" hidden="1" x14ac:dyDescent="0.3">
      <c r="A5" s="7">
        <v>3</v>
      </c>
    </row>
    <row r="6" spans="1:17" hidden="1" x14ac:dyDescent="0.3">
      <c r="A6" s="7" t="s">
        <v>39</v>
      </c>
    </row>
    <row r="7" spans="1:17" ht="22.2" customHeight="1" x14ac:dyDescent="0.3">
      <c r="A7" s="7">
        <v>3</v>
      </c>
      <c r="B7" s="16">
        <v>2</v>
      </c>
      <c r="C7" s="74" t="s">
        <v>40</v>
      </c>
      <c r="D7" s="74"/>
      <c r="E7" s="74"/>
      <c r="F7" s="17"/>
      <c r="G7" s="17"/>
      <c r="H7" s="17"/>
      <c r="I7" s="17"/>
      <c r="J7" s="18"/>
      <c r="K7" s="7"/>
    </row>
    <row r="8" spans="1:17" ht="18" customHeight="1" x14ac:dyDescent="0.3">
      <c r="A8" s="7">
        <v>4</v>
      </c>
      <c r="B8" s="16" t="s">
        <v>41</v>
      </c>
      <c r="C8" s="75" t="s">
        <v>42</v>
      </c>
      <c r="D8" s="75"/>
      <c r="E8" s="75"/>
      <c r="F8" s="19"/>
      <c r="G8" s="19"/>
      <c r="H8" s="19"/>
      <c r="I8" s="19"/>
      <c r="J8" s="20"/>
      <c r="K8" s="7"/>
    </row>
    <row r="9" spans="1:17" x14ac:dyDescent="0.3">
      <c r="A9" s="7">
        <v>9</v>
      </c>
      <c r="B9" s="21" t="s">
        <v>43</v>
      </c>
      <c r="C9" s="76" t="s">
        <v>44</v>
      </c>
      <c r="D9" s="77"/>
      <c r="E9" s="77"/>
      <c r="F9" s="23" t="s">
        <v>45</v>
      </c>
      <c r="G9" s="24">
        <f>ROUND(SUM(G10:G12), 2 )</f>
        <v>50</v>
      </c>
      <c r="H9" s="24"/>
      <c r="I9" s="25"/>
      <c r="J9" s="26">
        <f>IF(AND(G9= "",H9= ""), 0, ROUND(ROUND(I9, 2) * ROUND(IF(H9="",G9,H9),  2), 2))</f>
        <v>0</v>
      </c>
      <c r="K9" s="7"/>
      <c r="M9" s="27">
        <v>0.2</v>
      </c>
      <c r="Q9" s="7" t="str">
        <f>IF(H9= "", "", 1032)</f>
        <v/>
      </c>
    </row>
    <row r="10" spans="1:17" hidden="1" x14ac:dyDescent="0.3">
      <c r="A10" s="28" t="s">
        <v>47</v>
      </c>
      <c r="B10" s="22"/>
      <c r="C10" s="78" t="s">
        <v>46</v>
      </c>
      <c r="D10" s="78"/>
      <c r="E10" s="78"/>
      <c r="F10" s="78"/>
      <c r="G10" s="29">
        <v>20</v>
      </c>
      <c r="H10" s="30"/>
      <c r="J10" s="22"/>
    </row>
    <row r="11" spans="1:17" hidden="1" x14ac:dyDescent="0.3">
      <c r="A11" s="28" t="s">
        <v>49</v>
      </c>
      <c r="B11" s="22"/>
      <c r="C11" s="78" t="s">
        <v>48</v>
      </c>
      <c r="D11" s="78"/>
      <c r="E11" s="78"/>
      <c r="F11" s="78"/>
      <c r="G11" s="29">
        <v>20</v>
      </c>
      <c r="H11" s="30"/>
      <c r="J11" s="22"/>
    </row>
    <row r="12" spans="1:17" hidden="1" x14ac:dyDescent="0.3">
      <c r="A12" s="28" t="s">
        <v>51</v>
      </c>
      <c r="B12" s="22"/>
      <c r="C12" s="78" t="s">
        <v>50</v>
      </c>
      <c r="D12" s="78"/>
      <c r="E12" s="78"/>
      <c r="F12" s="78"/>
      <c r="G12" s="29">
        <v>10</v>
      </c>
      <c r="H12" s="30"/>
      <c r="J12" s="22"/>
    </row>
    <row r="13" spans="1:17" hidden="1" x14ac:dyDescent="0.3">
      <c r="G13" s="31">
        <f>G10</f>
        <v>20</v>
      </c>
      <c r="H13" s="31" t="str">
        <f>IF(H10= "", "", H10)</f>
        <v/>
      </c>
      <c r="J13" s="31">
        <f>IF(AND(G13= "",H13= ""), 0, ROUND(ROUND(I9, 2) * ROUND(IF(H13="",G13,H13),  2), 2))</f>
        <v>0</v>
      </c>
      <c r="K13" s="7">
        <f>K9</f>
        <v>0</v>
      </c>
      <c r="Q13" s="7">
        <f>IF(H9= "", 17657, "")</f>
        <v>17657</v>
      </c>
    </row>
    <row r="14" spans="1:17" hidden="1" x14ac:dyDescent="0.3">
      <c r="G14" s="31">
        <f>G11</f>
        <v>20</v>
      </c>
      <c r="H14" s="31" t="str">
        <f>IF(H11= "", "", H11)</f>
        <v/>
      </c>
      <c r="J14" s="31">
        <f>IF(AND(G14= "",H14= ""), 0, ROUND(ROUND(I9, 2) * ROUND(IF(H14="",G14,H14),  2), 2))</f>
        <v>0</v>
      </c>
      <c r="K14" s="7">
        <f>K9</f>
        <v>0</v>
      </c>
      <c r="Q14" s="7">
        <f>IF(H9= "", 17657, "")</f>
        <v>17657</v>
      </c>
    </row>
    <row r="15" spans="1:17" hidden="1" x14ac:dyDescent="0.3">
      <c r="G15" s="31">
        <f>G12</f>
        <v>10</v>
      </c>
      <c r="H15" s="31" t="str">
        <f>IF(H12= "", "", H12)</f>
        <v/>
      </c>
      <c r="J15" s="31">
        <f>IF(AND(G15= "",H15= ""), 0, ROUND(ROUND(I9, 2) * ROUND(IF(H15="",G15,H15),  2), 2))</f>
        <v>0</v>
      </c>
      <c r="K15" s="7">
        <f>K9</f>
        <v>0</v>
      </c>
      <c r="Q15" s="7">
        <f>IF(H9= "", 17657, "")</f>
        <v>17657</v>
      </c>
    </row>
    <row r="16" spans="1:17" hidden="1" x14ac:dyDescent="0.3">
      <c r="A16" s="7" t="s">
        <v>52</v>
      </c>
    </row>
    <row r="17" spans="1:10" hidden="1" x14ac:dyDescent="0.3">
      <c r="A17" s="7" t="s">
        <v>52</v>
      </c>
    </row>
    <row r="18" spans="1:10" hidden="1" x14ac:dyDescent="0.3">
      <c r="A18" s="7" t="s">
        <v>52</v>
      </c>
    </row>
    <row r="19" spans="1:10" hidden="1" x14ac:dyDescent="0.3">
      <c r="A19" s="7" t="s">
        <v>52</v>
      </c>
    </row>
    <row r="20" spans="1:10" hidden="1" x14ac:dyDescent="0.3">
      <c r="A20" s="7" t="s">
        <v>52</v>
      </c>
    </row>
    <row r="21" spans="1:10" hidden="1" x14ac:dyDescent="0.3">
      <c r="A21" s="7" t="s">
        <v>52</v>
      </c>
    </row>
    <row r="22" spans="1:10" hidden="1" x14ac:dyDescent="0.3">
      <c r="A22" s="7" t="s">
        <v>52</v>
      </c>
    </row>
    <row r="23" spans="1:10" hidden="1" x14ac:dyDescent="0.3">
      <c r="A23" s="7" t="s">
        <v>52</v>
      </c>
    </row>
    <row r="24" spans="1:10" hidden="1" x14ac:dyDescent="0.3">
      <c r="A24" s="7" t="s">
        <v>52</v>
      </c>
    </row>
    <row r="25" spans="1:10" hidden="1" x14ac:dyDescent="0.3">
      <c r="A25" s="7" t="s">
        <v>52</v>
      </c>
    </row>
    <row r="26" spans="1:10" x14ac:dyDescent="0.3">
      <c r="A26" s="7" t="s">
        <v>53</v>
      </c>
      <c r="B26" s="21"/>
      <c r="C26" s="7" t="s">
        <v>54</v>
      </c>
      <c r="G26" s="32">
        <v>20</v>
      </c>
      <c r="I26" s="33" t="s">
        <v>55</v>
      </c>
      <c r="J26" s="22"/>
    </row>
    <row r="27" spans="1:10" ht="51" hidden="1" x14ac:dyDescent="0.3">
      <c r="A27" s="7" t="s">
        <v>56</v>
      </c>
    </row>
    <row r="28" spans="1:10" x14ac:dyDescent="0.3">
      <c r="A28" s="7" t="s">
        <v>53</v>
      </c>
      <c r="B28" s="21"/>
      <c r="C28" s="7" t="s">
        <v>57</v>
      </c>
      <c r="G28" s="32">
        <v>20</v>
      </c>
      <c r="I28" s="33" t="s">
        <v>55</v>
      </c>
      <c r="J28" s="22"/>
    </row>
    <row r="29" spans="1:10" ht="51" hidden="1" x14ac:dyDescent="0.3">
      <c r="A29" s="7" t="s">
        <v>58</v>
      </c>
    </row>
    <row r="30" spans="1:10" x14ac:dyDescent="0.3">
      <c r="A30" s="7" t="s">
        <v>53</v>
      </c>
      <c r="B30" s="21"/>
      <c r="C30" s="7" t="s">
        <v>59</v>
      </c>
      <c r="G30" s="32">
        <v>10</v>
      </c>
      <c r="I30" s="33" t="s">
        <v>55</v>
      </c>
      <c r="J30" s="22"/>
    </row>
    <row r="31" spans="1:10" ht="40.799999999999997" hidden="1" x14ac:dyDescent="0.3">
      <c r="A31" s="7" t="s">
        <v>60</v>
      </c>
    </row>
    <row r="32" spans="1:10" hidden="1" x14ac:dyDescent="0.3">
      <c r="A32" s="7" t="s">
        <v>61</v>
      </c>
    </row>
    <row r="33" spans="1:17" x14ac:dyDescent="0.3">
      <c r="A33" s="7" t="s">
        <v>62</v>
      </c>
      <c r="B33" s="34"/>
      <c r="C33" s="79" t="s">
        <v>63</v>
      </c>
      <c r="D33" s="79"/>
      <c r="E33" s="79"/>
      <c r="F33" s="79"/>
      <c r="G33" s="79"/>
      <c r="H33" s="79"/>
      <c r="I33" s="79"/>
      <c r="J33" s="34"/>
    </row>
    <row r="34" spans="1:17" hidden="1" x14ac:dyDescent="0.3">
      <c r="A34" s="7" t="s">
        <v>64</v>
      </c>
    </row>
    <row r="35" spans="1:17" hidden="1" x14ac:dyDescent="0.3">
      <c r="A35" s="7" t="s">
        <v>65</v>
      </c>
    </row>
    <row r="36" spans="1:17" ht="18" customHeight="1" x14ac:dyDescent="0.3">
      <c r="A36" s="7">
        <v>4</v>
      </c>
      <c r="B36" s="16" t="s">
        <v>66</v>
      </c>
      <c r="C36" s="75" t="s">
        <v>67</v>
      </c>
      <c r="D36" s="75"/>
      <c r="E36" s="75"/>
      <c r="F36" s="19"/>
      <c r="G36" s="19"/>
      <c r="H36" s="19"/>
      <c r="I36" s="19"/>
      <c r="J36" s="20"/>
      <c r="K36" s="7"/>
    </row>
    <row r="37" spans="1:17" x14ac:dyDescent="0.3">
      <c r="A37" s="7">
        <v>9</v>
      </c>
      <c r="B37" s="21" t="s">
        <v>68</v>
      </c>
      <c r="C37" s="76" t="s">
        <v>67</v>
      </c>
      <c r="D37" s="77"/>
      <c r="E37" s="77"/>
      <c r="F37" s="23" t="s">
        <v>45</v>
      </c>
      <c r="G37" s="24">
        <f>ROUND(SUM(G38:G39), 2 )</f>
        <v>13</v>
      </c>
      <c r="H37" s="24"/>
      <c r="I37" s="25"/>
      <c r="J37" s="26">
        <f>IF(AND(G37= "",H37= ""), 0, ROUND(ROUND(I37, 2) * ROUND(IF(H37="",G37,H37),  2), 2))</f>
        <v>0</v>
      </c>
      <c r="K37" s="7"/>
      <c r="M37" s="27">
        <v>0.2</v>
      </c>
      <c r="Q37" s="7" t="str">
        <f>IF(H37= "", "", 1032)</f>
        <v/>
      </c>
    </row>
    <row r="38" spans="1:17" hidden="1" x14ac:dyDescent="0.3">
      <c r="A38" s="28" t="s">
        <v>47</v>
      </c>
      <c r="B38" s="22"/>
      <c r="C38" s="78" t="s">
        <v>46</v>
      </c>
      <c r="D38" s="78"/>
      <c r="E38" s="78"/>
      <c r="F38" s="78"/>
      <c r="G38" s="29">
        <v>8</v>
      </c>
      <c r="H38" s="30"/>
      <c r="J38" s="22"/>
    </row>
    <row r="39" spans="1:17" hidden="1" x14ac:dyDescent="0.3">
      <c r="A39" s="28" t="s">
        <v>49</v>
      </c>
      <c r="B39" s="22"/>
      <c r="C39" s="78" t="s">
        <v>48</v>
      </c>
      <c r="D39" s="78"/>
      <c r="E39" s="78"/>
      <c r="F39" s="78"/>
      <c r="G39" s="29">
        <v>5</v>
      </c>
      <c r="H39" s="30"/>
      <c r="J39" s="22"/>
    </row>
    <row r="40" spans="1:17" hidden="1" x14ac:dyDescent="0.3">
      <c r="G40" s="31">
        <f>G38</f>
        <v>8</v>
      </c>
      <c r="H40" s="31" t="str">
        <f>IF(H38= "", "", H38)</f>
        <v/>
      </c>
      <c r="J40" s="31">
        <f>IF(AND(G40= "",H40= ""), 0, ROUND(ROUND(I37, 2) * ROUND(IF(H40="",G40,H40),  2), 2))</f>
        <v>0</v>
      </c>
      <c r="K40" s="7">
        <f>K37</f>
        <v>0</v>
      </c>
      <c r="Q40" s="7">
        <f>IF(H37= "", 17657, "")</f>
        <v>17657</v>
      </c>
    </row>
    <row r="41" spans="1:17" hidden="1" x14ac:dyDescent="0.3">
      <c r="G41" s="31">
        <f>G39</f>
        <v>5</v>
      </c>
      <c r="H41" s="31" t="str">
        <f>IF(H39= "", "", H39)</f>
        <v/>
      </c>
      <c r="J41" s="31">
        <f>IF(AND(G41= "",H41= ""), 0, ROUND(ROUND(I37, 2) * ROUND(IF(H41="",G41,H41),  2), 2))</f>
        <v>0</v>
      </c>
      <c r="K41" s="7">
        <f>K37</f>
        <v>0</v>
      </c>
      <c r="Q41" s="7">
        <f>IF(H37= "", 17657, "")</f>
        <v>17657</v>
      </c>
    </row>
    <row r="42" spans="1:17" hidden="1" x14ac:dyDescent="0.3">
      <c r="A42" s="7" t="s">
        <v>52</v>
      </c>
    </row>
    <row r="43" spans="1:17" hidden="1" x14ac:dyDescent="0.3">
      <c r="A43" s="7" t="s">
        <v>52</v>
      </c>
    </row>
    <row r="44" spans="1:17" x14ac:dyDescent="0.3">
      <c r="A44" s="7" t="s">
        <v>53</v>
      </c>
      <c r="B44" s="21"/>
      <c r="C44" s="7" t="s">
        <v>69</v>
      </c>
      <c r="G44" s="32">
        <v>8</v>
      </c>
      <c r="I44" s="33" t="s">
        <v>55</v>
      </c>
      <c r="J44" s="22"/>
    </row>
    <row r="45" spans="1:17" ht="51" hidden="1" x14ac:dyDescent="0.3">
      <c r="A45" s="7" t="s">
        <v>56</v>
      </c>
    </row>
    <row r="46" spans="1:17" x14ac:dyDescent="0.3">
      <c r="A46" s="7" t="s">
        <v>53</v>
      </c>
      <c r="B46" s="21"/>
      <c r="C46" s="7" t="s">
        <v>70</v>
      </c>
      <c r="G46" s="32">
        <v>5</v>
      </c>
      <c r="I46" s="33" t="s">
        <v>55</v>
      </c>
      <c r="J46" s="22"/>
    </row>
    <row r="47" spans="1:17" ht="51" hidden="1" x14ac:dyDescent="0.3">
      <c r="A47" s="7" t="s">
        <v>58</v>
      </c>
    </row>
    <row r="48" spans="1:17" hidden="1" x14ac:dyDescent="0.3">
      <c r="A48" s="7" t="s">
        <v>61</v>
      </c>
    </row>
    <row r="49" spans="1:17" x14ac:dyDescent="0.3">
      <c r="A49" s="7" t="s">
        <v>62</v>
      </c>
      <c r="B49" s="34"/>
      <c r="C49" s="79" t="s">
        <v>71</v>
      </c>
      <c r="D49" s="79"/>
      <c r="E49" s="79"/>
      <c r="F49" s="79"/>
      <c r="G49" s="79"/>
      <c r="H49" s="79"/>
      <c r="I49" s="79"/>
      <c r="J49" s="34"/>
    </row>
    <row r="50" spans="1:17" hidden="1" x14ac:dyDescent="0.3">
      <c r="A50" s="7" t="s">
        <v>64</v>
      </c>
    </row>
    <row r="51" spans="1:17" hidden="1" x14ac:dyDescent="0.3">
      <c r="A51" s="7" t="s">
        <v>65</v>
      </c>
    </row>
    <row r="52" spans="1:17" x14ac:dyDescent="0.3">
      <c r="A52" s="7">
        <v>4</v>
      </c>
      <c r="B52" s="16" t="s">
        <v>72</v>
      </c>
      <c r="C52" s="75" t="s">
        <v>73</v>
      </c>
      <c r="D52" s="75"/>
      <c r="E52" s="75"/>
      <c r="F52" s="19"/>
      <c r="G52" s="19"/>
      <c r="H52" s="19"/>
      <c r="I52" s="19"/>
      <c r="J52" s="20"/>
      <c r="K52" s="7"/>
    </row>
    <row r="53" spans="1:17" x14ac:dyDescent="0.3">
      <c r="A53" s="7">
        <v>9</v>
      </c>
      <c r="B53" s="21" t="s">
        <v>74</v>
      </c>
      <c r="C53" s="76" t="s">
        <v>75</v>
      </c>
      <c r="D53" s="77"/>
      <c r="E53" s="77"/>
      <c r="F53" s="23" t="s">
        <v>45</v>
      </c>
      <c r="G53" s="24">
        <f>ROUND(SUM(G54:G55), 2 )</f>
        <v>60</v>
      </c>
      <c r="H53" s="24"/>
      <c r="I53" s="25"/>
      <c r="J53" s="26">
        <f>IF(AND(G53= "",H53= ""), 0, ROUND(ROUND(I53, 2) * ROUND(IF(H53="",G53,H53),  2), 2))</f>
        <v>0</v>
      </c>
      <c r="K53" s="7"/>
      <c r="M53" s="27">
        <v>0.2</v>
      </c>
      <c r="Q53" s="7" t="str">
        <f>IF(H53= "", "", 1032)</f>
        <v/>
      </c>
    </row>
    <row r="54" spans="1:17" hidden="1" x14ac:dyDescent="0.3">
      <c r="A54" s="28" t="s">
        <v>47</v>
      </c>
      <c r="B54" s="22"/>
      <c r="C54" s="78" t="s">
        <v>46</v>
      </c>
      <c r="D54" s="78"/>
      <c r="E54" s="78"/>
      <c r="F54" s="78"/>
      <c r="G54" s="29">
        <v>48</v>
      </c>
      <c r="H54" s="30"/>
      <c r="J54" s="22"/>
    </row>
    <row r="55" spans="1:17" hidden="1" x14ac:dyDescent="0.3">
      <c r="A55" s="28" t="s">
        <v>77</v>
      </c>
      <c r="B55" s="22"/>
      <c r="C55" s="78" t="s">
        <v>76</v>
      </c>
      <c r="D55" s="78"/>
      <c r="E55" s="78"/>
      <c r="F55" s="78"/>
      <c r="G55" s="29">
        <v>12</v>
      </c>
      <c r="H55" s="30"/>
      <c r="J55" s="22"/>
    </row>
    <row r="56" spans="1:17" hidden="1" x14ac:dyDescent="0.3">
      <c r="G56" s="31">
        <f>G54</f>
        <v>48</v>
      </c>
      <c r="H56" s="31" t="str">
        <f>IF(H54= "", "", H54)</f>
        <v/>
      </c>
      <c r="J56" s="31">
        <f>IF(AND(G56= "",H56= ""), 0, ROUND(ROUND(I53, 2) * ROUND(IF(H56="",G56,H56),  2), 2))</f>
        <v>0</v>
      </c>
      <c r="K56" s="7">
        <f>K53</f>
        <v>0</v>
      </c>
      <c r="Q56" s="7">
        <f>IF(H53= "", 17657, "")</f>
        <v>17657</v>
      </c>
    </row>
    <row r="57" spans="1:17" hidden="1" x14ac:dyDescent="0.3">
      <c r="G57" s="31">
        <f>G55</f>
        <v>12</v>
      </c>
      <c r="H57" s="31" t="str">
        <f>IF(H55= "", "", H55)</f>
        <v/>
      </c>
      <c r="J57" s="31">
        <f>IF(AND(G57= "",H57= ""), 0, ROUND(ROUND(I53, 2) * ROUND(IF(H57="",G57,H57),  2), 2))</f>
        <v>0</v>
      </c>
      <c r="K57" s="7">
        <f>K53</f>
        <v>0</v>
      </c>
      <c r="Q57" s="7">
        <f>IF(H53= "", 17657, "")</f>
        <v>17657</v>
      </c>
    </row>
    <row r="58" spans="1:17" hidden="1" x14ac:dyDescent="0.3">
      <c r="A58" s="7" t="s">
        <v>52</v>
      </c>
    </row>
    <row r="59" spans="1:17" hidden="1" x14ac:dyDescent="0.3">
      <c r="A59" s="7" t="s">
        <v>52</v>
      </c>
    </row>
    <row r="60" spans="1:17" x14ac:dyDescent="0.3">
      <c r="A60" s="7" t="s">
        <v>53</v>
      </c>
      <c r="B60" s="21"/>
      <c r="C60" s="7" t="s">
        <v>78</v>
      </c>
      <c r="G60" s="32">
        <v>8</v>
      </c>
      <c r="I60" s="33" t="s">
        <v>55</v>
      </c>
      <c r="J60" s="22"/>
    </row>
    <row r="61" spans="1:17" ht="51" hidden="1" x14ac:dyDescent="0.3">
      <c r="A61" s="7" t="s">
        <v>56</v>
      </c>
    </row>
    <row r="62" spans="1:17" x14ac:dyDescent="0.3">
      <c r="A62" s="7" t="s">
        <v>53</v>
      </c>
      <c r="B62" s="21"/>
      <c r="C62" s="7" t="s">
        <v>78</v>
      </c>
      <c r="G62" s="32">
        <v>8</v>
      </c>
      <c r="I62" s="33" t="s">
        <v>55</v>
      </c>
      <c r="J62" s="22"/>
    </row>
    <row r="63" spans="1:17" ht="51" hidden="1" x14ac:dyDescent="0.3">
      <c r="A63" s="7" t="s">
        <v>56</v>
      </c>
    </row>
    <row r="64" spans="1:17" ht="37.799999999999997" customHeight="1" x14ac:dyDescent="0.3">
      <c r="A64" s="7" t="s">
        <v>53</v>
      </c>
      <c r="B64" s="21"/>
      <c r="C64" s="7" t="s">
        <v>79</v>
      </c>
      <c r="G64" s="32">
        <v>16</v>
      </c>
      <c r="I64" s="33" t="s">
        <v>55</v>
      </c>
      <c r="J64" s="22"/>
    </row>
    <row r="65" spans="1:17" ht="51" hidden="1" x14ac:dyDescent="0.3">
      <c r="A65" s="7" t="s">
        <v>56</v>
      </c>
    </row>
    <row r="66" spans="1:17" ht="37.799999999999997" customHeight="1" x14ac:dyDescent="0.3">
      <c r="A66" s="7" t="s">
        <v>53</v>
      </c>
      <c r="B66" s="21"/>
      <c r="C66" s="7" t="s">
        <v>79</v>
      </c>
      <c r="G66" s="32">
        <v>16</v>
      </c>
      <c r="I66" s="33" t="s">
        <v>55</v>
      </c>
      <c r="J66" s="22"/>
    </row>
    <row r="67" spans="1:17" ht="51" hidden="1" x14ac:dyDescent="0.3">
      <c r="A67" s="7" t="s">
        <v>56</v>
      </c>
    </row>
    <row r="68" spans="1:17" x14ac:dyDescent="0.3">
      <c r="A68" s="7" t="s">
        <v>53</v>
      </c>
      <c r="B68" s="21"/>
      <c r="C68" s="7" t="s">
        <v>80</v>
      </c>
      <c r="G68" s="32">
        <v>12</v>
      </c>
      <c r="I68" s="33" t="s">
        <v>55</v>
      </c>
      <c r="J68" s="22"/>
    </row>
    <row r="69" spans="1:17" ht="40.799999999999997" hidden="1" x14ac:dyDescent="0.3">
      <c r="A69" s="7" t="s">
        <v>81</v>
      </c>
    </row>
    <row r="70" spans="1:17" hidden="1" x14ac:dyDescent="0.3">
      <c r="A70" s="7" t="s">
        <v>61</v>
      </c>
    </row>
    <row r="71" spans="1:17" x14ac:dyDescent="0.3">
      <c r="A71" s="7" t="s">
        <v>62</v>
      </c>
      <c r="B71" s="34"/>
      <c r="C71" s="79" t="s">
        <v>71</v>
      </c>
      <c r="D71" s="79"/>
      <c r="E71" s="79"/>
      <c r="F71" s="79"/>
      <c r="G71" s="79"/>
      <c r="H71" s="79"/>
      <c r="I71" s="79"/>
      <c r="J71" s="34"/>
    </row>
    <row r="72" spans="1:17" hidden="1" x14ac:dyDescent="0.3">
      <c r="A72" s="7" t="s">
        <v>64</v>
      </c>
    </row>
    <row r="73" spans="1:17" ht="27.15" customHeight="1" x14ac:dyDescent="0.3">
      <c r="A73" s="7">
        <v>9</v>
      </c>
      <c r="B73" s="21" t="s">
        <v>82</v>
      </c>
      <c r="C73" s="76" t="s">
        <v>83</v>
      </c>
      <c r="D73" s="77"/>
      <c r="E73" s="77"/>
      <c r="F73" s="23" t="s">
        <v>45</v>
      </c>
      <c r="G73" s="24">
        <f>ROUND(SUM(G74:G74), 2 )</f>
        <v>16</v>
      </c>
      <c r="H73" s="24"/>
      <c r="I73" s="25"/>
      <c r="J73" s="26">
        <f>IF(AND(G73= "",H73= ""), 0, ROUND(ROUND(I73, 2) * ROUND(IF(H73="",G73,H73),  2), 2))</f>
        <v>0</v>
      </c>
      <c r="K73" s="7"/>
      <c r="M73" s="27">
        <v>0.2</v>
      </c>
      <c r="Q73" s="7">
        <v>17657</v>
      </c>
    </row>
    <row r="74" spans="1:17" hidden="1" x14ac:dyDescent="0.3">
      <c r="A74" s="28" t="s">
        <v>47</v>
      </c>
      <c r="B74" s="22"/>
      <c r="C74" s="78" t="s">
        <v>46</v>
      </c>
      <c r="D74" s="78"/>
      <c r="E74" s="78"/>
      <c r="F74" s="78"/>
      <c r="G74" s="29">
        <v>16</v>
      </c>
      <c r="H74" s="30"/>
      <c r="J74" s="22"/>
    </row>
    <row r="75" spans="1:17" hidden="1" x14ac:dyDescent="0.3">
      <c r="A75" s="7" t="s">
        <v>52</v>
      </c>
    </row>
    <row r="76" spans="1:17" hidden="1" x14ac:dyDescent="0.3">
      <c r="A76" s="7" t="s">
        <v>52</v>
      </c>
    </row>
    <row r="77" spans="1:17" ht="37.799999999999997" customHeight="1" x14ac:dyDescent="0.3">
      <c r="A77" s="7" t="s">
        <v>53</v>
      </c>
      <c r="B77" s="21"/>
      <c r="C77" s="7" t="s">
        <v>79</v>
      </c>
      <c r="G77" s="32">
        <v>16</v>
      </c>
      <c r="I77" s="33" t="s">
        <v>55</v>
      </c>
      <c r="J77" s="22"/>
    </row>
    <row r="78" spans="1:17" ht="51" hidden="1" x14ac:dyDescent="0.3">
      <c r="A78" s="7" t="s">
        <v>56</v>
      </c>
    </row>
    <row r="79" spans="1:17" hidden="1" x14ac:dyDescent="0.3">
      <c r="A79" s="7" t="s">
        <v>61</v>
      </c>
    </row>
    <row r="80" spans="1:17" x14ac:dyDescent="0.3">
      <c r="A80" s="7" t="s">
        <v>62</v>
      </c>
      <c r="B80" s="34"/>
      <c r="C80" s="79" t="s">
        <v>71</v>
      </c>
      <c r="D80" s="79"/>
      <c r="E80" s="79"/>
      <c r="F80" s="79"/>
      <c r="G80" s="79"/>
      <c r="H80" s="79"/>
      <c r="I80" s="79"/>
      <c r="J80" s="34"/>
    </row>
    <row r="81" spans="1:17" hidden="1" x14ac:dyDescent="0.3">
      <c r="A81" s="7" t="s">
        <v>64</v>
      </c>
    </row>
    <row r="82" spans="1:17" hidden="1" x14ac:dyDescent="0.3">
      <c r="A82" s="7" t="s">
        <v>65</v>
      </c>
    </row>
    <row r="83" spans="1:17" x14ac:dyDescent="0.3">
      <c r="A83" s="7">
        <v>4</v>
      </c>
      <c r="B83" s="16" t="s">
        <v>84</v>
      </c>
      <c r="C83" s="75" t="s">
        <v>85</v>
      </c>
      <c r="D83" s="75"/>
      <c r="E83" s="75"/>
      <c r="F83" s="19"/>
      <c r="G83" s="19"/>
      <c r="H83" s="19"/>
      <c r="I83" s="19"/>
      <c r="J83" s="20"/>
      <c r="K83" s="7"/>
    </row>
    <row r="84" spans="1:17" x14ac:dyDescent="0.3">
      <c r="A84" s="7">
        <v>5</v>
      </c>
      <c r="B84" s="16" t="s">
        <v>86</v>
      </c>
      <c r="C84" s="80" t="s">
        <v>87</v>
      </c>
      <c r="D84" s="80"/>
      <c r="E84" s="80"/>
      <c r="F84" s="35"/>
      <c r="G84" s="35"/>
      <c r="H84" s="35"/>
      <c r="I84" s="35"/>
      <c r="J84" s="36"/>
      <c r="K84" s="7"/>
    </row>
    <row r="85" spans="1:17" x14ac:dyDescent="0.3">
      <c r="A85" s="7">
        <v>9</v>
      </c>
      <c r="B85" s="21" t="s">
        <v>88</v>
      </c>
      <c r="C85" s="76" t="s">
        <v>89</v>
      </c>
      <c r="D85" s="77"/>
      <c r="E85" s="77"/>
      <c r="F85" s="23" t="s">
        <v>12</v>
      </c>
      <c r="G85" s="37">
        <v>2</v>
      </c>
      <c r="H85" s="37"/>
      <c r="I85" s="25"/>
      <c r="J85" s="26">
        <f>IF(AND(G85= "",H85= ""), 0, ROUND(ROUND(I85, 2) * ROUND(IF(H85="",G85,H85),  0), 2))</f>
        <v>0</v>
      </c>
      <c r="K85" s="7"/>
      <c r="M85" s="27">
        <v>0.2</v>
      </c>
      <c r="Q85" s="7">
        <v>17657</v>
      </c>
    </row>
    <row r="86" spans="1:17" x14ac:dyDescent="0.3">
      <c r="A86" s="28" t="s">
        <v>81</v>
      </c>
      <c r="B86" s="34"/>
      <c r="C86" s="79" t="s">
        <v>90</v>
      </c>
      <c r="D86" s="79"/>
      <c r="E86" s="79"/>
      <c r="F86" s="79"/>
      <c r="G86" s="79"/>
      <c r="H86" s="79"/>
      <c r="I86" s="79"/>
      <c r="J86" s="34"/>
    </row>
    <row r="87" spans="1:17" hidden="1" x14ac:dyDescent="0.3">
      <c r="A87" s="7" t="s">
        <v>52</v>
      </c>
    </row>
    <row r="88" spans="1:17" hidden="1" x14ac:dyDescent="0.3">
      <c r="A88" s="7" t="s">
        <v>52</v>
      </c>
    </row>
    <row r="89" spans="1:17" hidden="1" x14ac:dyDescent="0.3">
      <c r="A89" s="7" t="s">
        <v>61</v>
      </c>
    </row>
    <row r="90" spans="1:17" x14ac:dyDescent="0.3">
      <c r="A90" s="7" t="s">
        <v>62</v>
      </c>
      <c r="B90" s="34"/>
      <c r="C90" s="79" t="s">
        <v>91</v>
      </c>
      <c r="D90" s="79"/>
      <c r="E90" s="79"/>
      <c r="F90" s="79"/>
      <c r="G90" s="79"/>
      <c r="H90" s="79"/>
      <c r="I90" s="79"/>
      <c r="J90" s="34"/>
    </row>
    <row r="91" spans="1:17" hidden="1" x14ac:dyDescent="0.3">
      <c r="A91" s="7" t="s">
        <v>64</v>
      </c>
    </row>
    <row r="92" spans="1:17" x14ac:dyDescent="0.3">
      <c r="A92" s="7">
        <v>9</v>
      </c>
      <c r="B92" s="21" t="s">
        <v>92</v>
      </c>
      <c r="C92" s="76" t="s">
        <v>93</v>
      </c>
      <c r="D92" s="77"/>
      <c r="E92" s="77"/>
      <c r="F92" s="23" t="s">
        <v>94</v>
      </c>
      <c r="G92" s="37">
        <f>ROUND(SUM(G93:G93), 0 )</f>
        <v>1</v>
      </c>
      <c r="H92" s="37"/>
      <c r="I92" s="25"/>
      <c r="J92" s="26">
        <f>IF(AND(G92= "",H92= ""), 0, ROUND(ROUND(I92, 2) * ROUND(IF(H92="",G92,H92),  0), 2))</f>
        <v>0</v>
      </c>
      <c r="K92" s="7"/>
      <c r="M92" s="27">
        <v>0.2</v>
      </c>
      <c r="Q92" s="7">
        <v>17657</v>
      </c>
    </row>
    <row r="93" spans="1:17" hidden="1" x14ac:dyDescent="0.3">
      <c r="A93" s="28" t="s">
        <v>77</v>
      </c>
      <c r="B93" s="22"/>
      <c r="C93" s="78" t="s">
        <v>76</v>
      </c>
      <c r="D93" s="78"/>
      <c r="E93" s="78"/>
      <c r="F93" s="78"/>
      <c r="G93" s="38">
        <v>1</v>
      </c>
      <c r="H93" s="30"/>
      <c r="J93" s="22"/>
    </row>
    <row r="94" spans="1:17" hidden="1" x14ac:dyDescent="0.3">
      <c r="A94" s="7" t="s">
        <v>52</v>
      </c>
    </row>
    <row r="95" spans="1:17" hidden="1" x14ac:dyDescent="0.3">
      <c r="A95" s="7" t="s">
        <v>52</v>
      </c>
    </row>
    <row r="96" spans="1:17" ht="20.7" customHeight="1" x14ac:dyDescent="0.3">
      <c r="A96" s="7" t="s">
        <v>53</v>
      </c>
      <c r="B96" s="21"/>
      <c r="C96" s="7" t="s">
        <v>95</v>
      </c>
      <c r="G96" s="39">
        <v>1</v>
      </c>
      <c r="I96" s="40" t="s">
        <v>96</v>
      </c>
      <c r="J96" s="22"/>
    </row>
    <row r="97" spans="1:17" ht="40.799999999999997" hidden="1" x14ac:dyDescent="0.3">
      <c r="A97" s="7" t="s">
        <v>81</v>
      </c>
    </row>
    <row r="98" spans="1:17" hidden="1" x14ac:dyDescent="0.3">
      <c r="A98" s="7" t="s">
        <v>61</v>
      </c>
    </row>
    <row r="99" spans="1:17" x14ac:dyDescent="0.3">
      <c r="A99" s="7" t="s">
        <v>62</v>
      </c>
      <c r="B99" s="34"/>
      <c r="C99" s="79" t="s">
        <v>91</v>
      </c>
      <c r="D99" s="79"/>
      <c r="E99" s="79"/>
      <c r="F99" s="79"/>
      <c r="G99" s="79"/>
      <c r="H99" s="79"/>
      <c r="I99" s="79"/>
      <c r="J99" s="34"/>
    </row>
    <row r="100" spans="1:17" hidden="1" x14ac:dyDescent="0.3">
      <c r="A100" s="7" t="s">
        <v>64</v>
      </c>
    </row>
    <row r="101" spans="1:17" hidden="1" x14ac:dyDescent="0.3">
      <c r="A101" s="7" t="s">
        <v>97</v>
      </c>
    </row>
    <row r="102" spans="1:17" hidden="1" x14ac:dyDescent="0.3">
      <c r="A102" s="7" t="s">
        <v>65</v>
      </c>
    </row>
    <row r="103" spans="1:17" x14ac:dyDescent="0.3">
      <c r="A103" s="7">
        <v>4</v>
      </c>
      <c r="B103" s="16" t="s">
        <v>98</v>
      </c>
      <c r="C103" s="75" t="s">
        <v>99</v>
      </c>
      <c r="D103" s="75"/>
      <c r="E103" s="75"/>
      <c r="F103" s="19"/>
      <c r="G103" s="19"/>
      <c r="H103" s="19"/>
      <c r="I103" s="19"/>
      <c r="J103" s="20"/>
      <c r="K103" s="7"/>
    </row>
    <row r="104" spans="1:17" x14ac:dyDescent="0.3">
      <c r="A104" s="7">
        <v>9</v>
      </c>
      <c r="B104" s="21" t="s">
        <v>100</v>
      </c>
      <c r="C104" s="76" t="s">
        <v>101</v>
      </c>
      <c r="D104" s="77"/>
      <c r="E104" s="77"/>
      <c r="F104" s="23" t="s">
        <v>12</v>
      </c>
      <c r="G104" s="37">
        <v>3</v>
      </c>
      <c r="H104" s="37"/>
      <c r="I104" s="25"/>
      <c r="J104" s="26">
        <f>IF(AND(G104= "",H104= ""), 0, ROUND(ROUND(I104, 2) * ROUND(IF(H104="",G104,H104),  0), 2))</f>
        <v>0</v>
      </c>
      <c r="K104" s="7"/>
      <c r="M104" s="27">
        <v>0.2</v>
      </c>
      <c r="Q104" s="7">
        <v>17657</v>
      </c>
    </row>
    <row r="105" spans="1:17" x14ac:dyDescent="0.3">
      <c r="A105" s="28" t="s">
        <v>103</v>
      </c>
      <c r="B105" s="34"/>
      <c r="C105" s="79" t="s">
        <v>102</v>
      </c>
      <c r="D105" s="79"/>
      <c r="E105" s="79"/>
      <c r="F105" s="79"/>
      <c r="G105" s="79"/>
      <c r="H105" s="79"/>
      <c r="I105" s="79"/>
      <c r="J105" s="34"/>
    </row>
    <row r="106" spans="1:17" hidden="1" x14ac:dyDescent="0.3">
      <c r="A106" s="7" t="s">
        <v>52</v>
      </c>
    </row>
    <row r="107" spans="1:17" hidden="1" x14ac:dyDescent="0.3">
      <c r="A107" s="7" t="s">
        <v>52</v>
      </c>
    </row>
    <row r="108" spans="1:17" hidden="1" x14ac:dyDescent="0.3">
      <c r="A108" s="7" t="s">
        <v>61</v>
      </c>
    </row>
    <row r="109" spans="1:17" x14ac:dyDescent="0.3">
      <c r="A109" s="7" t="s">
        <v>62</v>
      </c>
      <c r="B109" s="34"/>
      <c r="C109" s="79" t="s">
        <v>104</v>
      </c>
      <c r="D109" s="79"/>
      <c r="E109" s="79"/>
      <c r="F109" s="79"/>
      <c r="G109" s="79"/>
      <c r="H109" s="79"/>
      <c r="I109" s="79"/>
      <c r="J109" s="34"/>
    </row>
    <row r="110" spans="1:17" hidden="1" x14ac:dyDescent="0.3">
      <c r="A110" s="7" t="s">
        <v>64</v>
      </c>
    </row>
    <row r="111" spans="1:17" x14ac:dyDescent="0.3">
      <c r="A111" s="7">
        <v>9</v>
      </c>
      <c r="B111" s="21" t="s">
        <v>105</v>
      </c>
      <c r="C111" s="76" t="s">
        <v>106</v>
      </c>
      <c r="D111" s="77"/>
      <c r="E111" s="77"/>
      <c r="F111" s="23" t="s">
        <v>12</v>
      </c>
      <c r="G111" s="37">
        <f>ROUND(SUM(G112:G113), 0 )</f>
        <v>4</v>
      </c>
      <c r="H111" s="37"/>
      <c r="I111" s="25"/>
      <c r="J111" s="26">
        <f>IF(AND(G111= "",H111= ""), 0, ROUND(ROUND(I111, 2) * ROUND(IF(H111="",G111,H111),  0), 2))</f>
        <v>0</v>
      </c>
      <c r="K111" s="7"/>
      <c r="M111" s="27">
        <v>0.2</v>
      </c>
      <c r="Q111" s="7" t="str">
        <f>IF(H111= "", "", 1032)</f>
        <v/>
      </c>
    </row>
    <row r="112" spans="1:17" hidden="1" x14ac:dyDescent="0.3">
      <c r="A112" s="28" t="s">
        <v>108</v>
      </c>
      <c r="B112" s="22"/>
      <c r="C112" s="78" t="s">
        <v>107</v>
      </c>
      <c r="D112" s="78"/>
      <c r="E112" s="78"/>
      <c r="F112" s="78"/>
      <c r="G112" s="38">
        <v>2</v>
      </c>
      <c r="H112" s="30"/>
      <c r="J112" s="22"/>
    </row>
    <row r="113" spans="1:17" hidden="1" x14ac:dyDescent="0.3">
      <c r="A113" s="28" t="s">
        <v>110</v>
      </c>
      <c r="B113" s="22"/>
      <c r="C113" s="78" t="s">
        <v>109</v>
      </c>
      <c r="D113" s="78"/>
      <c r="E113" s="78"/>
      <c r="F113" s="78"/>
      <c r="G113" s="38">
        <v>2</v>
      </c>
      <c r="H113" s="30"/>
      <c r="J113" s="22"/>
    </row>
    <row r="114" spans="1:17" hidden="1" x14ac:dyDescent="0.3">
      <c r="G114" s="31">
        <f>G112</f>
        <v>2</v>
      </c>
      <c r="H114" s="31" t="str">
        <f>IF(H112= "", "", H112)</f>
        <v/>
      </c>
      <c r="J114" s="31">
        <f>IF(AND(G114= "",H114= ""), 0, ROUND(ROUND(I111, 2) * ROUND(IF(H114="",G114,H114),  0), 2))</f>
        <v>0</v>
      </c>
      <c r="K114" s="7">
        <f>K111</f>
        <v>0</v>
      </c>
      <c r="Q114" s="7">
        <f>IF(H111= "", 17657, "")</f>
        <v>17657</v>
      </c>
    </row>
    <row r="115" spans="1:17" hidden="1" x14ac:dyDescent="0.3">
      <c r="G115" s="31">
        <f>G113</f>
        <v>2</v>
      </c>
      <c r="H115" s="31" t="str">
        <f>IF(H113= "", "", H113)</f>
        <v/>
      </c>
      <c r="J115" s="31">
        <f>IF(AND(G115= "",H115= ""), 0, ROUND(ROUND(I111, 2) * ROUND(IF(H115="",G115,H115),  0), 2))</f>
        <v>0</v>
      </c>
      <c r="K115" s="7">
        <f>K111</f>
        <v>0</v>
      </c>
      <c r="Q115" s="7">
        <f>IF(H111= "", 17657, "")</f>
        <v>17657</v>
      </c>
    </row>
    <row r="116" spans="1:17" x14ac:dyDescent="0.3">
      <c r="A116" s="7" t="s">
        <v>53</v>
      </c>
      <c r="B116" s="21"/>
      <c r="C116" s="7" t="s">
        <v>111</v>
      </c>
      <c r="G116" s="39">
        <v>2</v>
      </c>
      <c r="I116" s="40" t="s">
        <v>112</v>
      </c>
      <c r="J116" s="22"/>
    </row>
    <row r="117" spans="1:17" ht="61.2" hidden="1" x14ac:dyDescent="0.3">
      <c r="A117" s="7" t="s">
        <v>113</v>
      </c>
    </row>
    <row r="118" spans="1:17" x14ac:dyDescent="0.3">
      <c r="A118" s="7" t="s">
        <v>53</v>
      </c>
      <c r="B118" s="21"/>
      <c r="C118" s="7" t="s">
        <v>114</v>
      </c>
      <c r="G118" s="39">
        <v>2</v>
      </c>
      <c r="I118" s="40" t="s">
        <v>112</v>
      </c>
      <c r="J118" s="22"/>
    </row>
    <row r="119" spans="1:17" ht="51" hidden="1" x14ac:dyDescent="0.3">
      <c r="A119" s="7" t="s">
        <v>115</v>
      </c>
    </row>
    <row r="120" spans="1:17" hidden="1" x14ac:dyDescent="0.3">
      <c r="A120" s="7" t="s">
        <v>52</v>
      </c>
    </row>
    <row r="121" spans="1:17" hidden="1" x14ac:dyDescent="0.3">
      <c r="A121" s="7" t="s">
        <v>52</v>
      </c>
    </row>
    <row r="122" spans="1:17" hidden="1" x14ac:dyDescent="0.3">
      <c r="A122" s="7" t="s">
        <v>61</v>
      </c>
    </row>
    <row r="123" spans="1:17" x14ac:dyDescent="0.3">
      <c r="A123" s="7" t="s">
        <v>62</v>
      </c>
      <c r="B123" s="34"/>
      <c r="C123" s="79" t="s">
        <v>116</v>
      </c>
      <c r="D123" s="79"/>
      <c r="E123" s="79"/>
      <c r="F123" s="79"/>
      <c r="G123" s="79"/>
      <c r="H123" s="79"/>
      <c r="I123" s="79"/>
      <c r="J123" s="34"/>
    </row>
    <row r="124" spans="1:17" hidden="1" x14ac:dyDescent="0.3">
      <c r="A124" s="7" t="s">
        <v>64</v>
      </c>
    </row>
    <row r="125" spans="1:17" hidden="1" x14ac:dyDescent="0.3">
      <c r="A125" s="7" t="s">
        <v>65</v>
      </c>
    </row>
    <row r="126" spans="1:17" x14ac:dyDescent="0.3">
      <c r="A126" s="7" t="s">
        <v>39</v>
      </c>
      <c r="B126" s="22"/>
      <c r="C126" s="81"/>
      <c r="D126" s="81"/>
      <c r="E126" s="81"/>
      <c r="J126" s="22"/>
    </row>
    <row r="127" spans="1:17" ht="16.95" customHeight="1" x14ac:dyDescent="0.3">
      <c r="B127" s="22"/>
      <c r="C127" s="84" t="s">
        <v>40</v>
      </c>
      <c r="D127" s="85"/>
      <c r="E127" s="85"/>
      <c r="F127" s="82"/>
      <c r="G127" s="82"/>
      <c r="H127" s="82"/>
      <c r="I127" s="82"/>
      <c r="J127" s="83"/>
    </row>
    <row r="128" spans="1:17" x14ac:dyDescent="0.3">
      <c r="B128" s="22"/>
      <c r="C128" s="87"/>
      <c r="D128" s="56"/>
      <c r="E128" s="56"/>
      <c r="F128" s="56"/>
      <c r="G128" s="56"/>
      <c r="H128" s="56"/>
      <c r="I128" s="56"/>
      <c r="J128" s="86"/>
    </row>
    <row r="129" spans="2:17" x14ac:dyDescent="0.3">
      <c r="B129" s="22"/>
      <c r="C129" s="90" t="s">
        <v>117</v>
      </c>
      <c r="D129" s="80"/>
      <c r="E129" s="80"/>
      <c r="F129" s="88">
        <f>SUMIF(K8:K126, IF(K7="","",K7), J8:J126)</f>
        <v>0</v>
      </c>
      <c r="G129" s="88"/>
      <c r="H129" s="88"/>
      <c r="I129" s="88"/>
      <c r="J129" s="89"/>
    </row>
    <row r="130" spans="2:17" ht="16.95" customHeight="1" x14ac:dyDescent="0.3">
      <c r="B130" s="22"/>
      <c r="C130" s="90" t="s">
        <v>118</v>
      </c>
      <c r="D130" s="80"/>
      <c r="E130" s="80"/>
      <c r="F130" s="88">
        <f>ROUND(SUMIF(K8:K126, IF(K7="","",K7), J8:J126) * 0.2, 2)</f>
        <v>0</v>
      </c>
      <c r="G130" s="88"/>
      <c r="H130" s="88"/>
      <c r="I130" s="88"/>
      <c r="J130" s="89"/>
    </row>
    <row r="131" spans="2:17" x14ac:dyDescent="0.3">
      <c r="B131" s="22"/>
      <c r="C131" s="93" t="s">
        <v>119</v>
      </c>
      <c r="D131" s="94"/>
      <c r="E131" s="94"/>
      <c r="F131" s="91">
        <f>SUM(F129:F130)</f>
        <v>0</v>
      </c>
      <c r="G131" s="91"/>
      <c r="H131" s="91"/>
      <c r="I131" s="91"/>
      <c r="J131" s="92"/>
    </row>
    <row r="132" spans="2:17" ht="37.200000000000003" customHeight="1" x14ac:dyDescent="0.3">
      <c r="B132" s="3"/>
      <c r="C132" s="95" t="s">
        <v>120</v>
      </c>
      <c r="D132" s="95"/>
      <c r="E132" s="95"/>
      <c r="F132" s="95"/>
      <c r="G132" s="95"/>
      <c r="H132" s="95"/>
      <c r="I132" s="95"/>
      <c r="J132" s="95"/>
    </row>
    <row r="134" spans="2:17" ht="15.6" x14ac:dyDescent="0.3">
      <c r="C134" s="96" t="s">
        <v>121</v>
      </c>
      <c r="D134" s="96"/>
      <c r="E134" s="96"/>
      <c r="F134" s="96"/>
      <c r="G134" s="96"/>
      <c r="H134" s="96"/>
      <c r="I134" s="96"/>
      <c r="J134" s="96"/>
    </row>
    <row r="135" spans="2:17" x14ac:dyDescent="0.3">
      <c r="C135" s="98" t="s">
        <v>122</v>
      </c>
      <c r="D135" s="80"/>
      <c r="E135" s="80"/>
      <c r="F135" s="88">
        <f>SUMPRODUCT((K5:K132=K4)*(Q5:Q132=Q135)*(J5:J132))</f>
        <v>0</v>
      </c>
      <c r="G135" s="97"/>
      <c r="H135" s="97"/>
      <c r="I135" s="97"/>
      <c r="J135" s="97"/>
      <c r="Q135" s="7">
        <v>1032</v>
      </c>
    </row>
    <row r="136" spans="2:17" x14ac:dyDescent="0.3">
      <c r="C136" s="98" t="s">
        <v>123</v>
      </c>
      <c r="D136" s="80"/>
      <c r="E136" s="80"/>
      <c r="F136" s="88">
        <f>SUMPRODUCT((K5:K132=K4)*(Q5:Q132=Q136)*(J5:J132))</f>
        <v>0</v>
      </c>
      <c r="G136" s="97"/>
      <c r="H136" s="97"/>
      <c r="I136" s="97"/>
      <c r="J136" s="97"/>
      <c r="Q136" s="7">
        <v>17657</v>
      </c>
    </row>
    <row r="137" spans="2:17" ht="16.95" customHeight="1" x14ac:dyDescent="0.3">
      <c r="C137" s="98" t="s">
        <v>124</v>
      </c>
      <c r="D137" s="80"/>
      <c r="E137" s="80"/>
      <c r="F137" s="88">
        <f>SUMPRODUCT((K5:K132=K4)*(Q5:Q132=Q137)*(J5:J132))</f>
        <v>0</v>
      </c>
      <c r="G137" s="97"/>
      <c r="H137" s="97"/>
      <c r="I137" s="97"/>
      <c r="J137" s="97"/>
      <c r="Q137" s="7">
        <v>16838</v>
      </c>
    </row>
    <row r="139" spans="2:17" ht="15.6" x14ac:dyDescent="0.3">
      <c r="C139" s="96" t="s">
        <v>125</v>
      </c>
      <c r="D139" s="96"/>
      <c r="E139" s="96"/>
      <c r="F139" s="96"/>
      <c r="G139" s="96"/>
      <c r="H139" s="96"/>
      <c r="I139" s="96"/>
      <c r="J139" s="96"/>
    </row>
    <row r="140" spans="2:17" ht="20.25" customHeight="1" x14ac:dyDescent="0.3">
      <c r="C140" s="100" t="s">
        <v>126</v>
      </c>
      <c r="D140" s="101"/>
      <c r="E140" s="101"/>
      <c r="F140" s="99">
        <f>SUMIF(K9:K111, "", J9:J111)</f>
        <v>0</v>
      </c>
      <c r="G140" s="99"/>
      <c r="H140" s="99"/>
      <c r="I140" s="99"/>
      <c r="J140" s="99"/>
    </row>
    <row r="141" spans="2:17" ht="16.350000000000001" customHeight="1" x14ac:dyDescent="0.3">
      <c r="C141" s="104" t="s">
        <v>127</v>
      </c>
      <c r="D141" s="105"/>
      <c r="E141" s="105"/>
      <c r="F141" s="102">
        <f>SUMIF(K9:K9, "", J9:J9)</f>
        <v>0</v>
      </c>
      <c r="G141" s="103"/>
      <c r="H141" s="103"/>
      <c r="I141" s="103"/>
      <c r="J141" s="103"/>
    </row>
    <row r="142" spans="2:17" ht="16.350000000000001" customHeight="1" x14ac:dyDescent="0.3">
      <c r="C142" s="104" t="s">
        <v>128</v>
      </c>
      <c r="D142" s="105"/>
      <c r="E142" s="105"/>
      <c r="F142" s="102">
        <f>SUMIF(K37:K37, "", J37:J37)</f>
        <v>0</v>
      </c>
      <c r="G142" s="103"/>
      <c r="H142" s="103"/>
      <c r="I142" s="103"/>
      <c r="J142" s="103"/>
    </row>
    <row r="143" spans="2:17" x14ac:dyDescent="0.3">
      <c r="C143" s="104" t="s">
        <v>129</v>
      </c>
      <c r="D143" s="105"/>
      <c r="E143" s="105"/>
      <c r="F143" s="102">
        <f>SUMIF(K53:K73, "", J53:J73)</f>
        <v>0</v>
      </c>
      <c r="G143" s="103"/>
      <c r="H143" s="103"/>
      <c r="I143" s="103"/>
      <c r="J143" s="103"/>
    </row>
    <row r="144" spans="2:17" x14ac:dyDescent="0.3">
      <c r="C144" s="104" t="s">
        <v>130</v>
      </c>
      <c r="D144" s="105"/>
      <c r="E144" s="105"/>
      <c r="F144" s="102">
        <f>SUMIF(K85:K92, "", J85:J92)</f>
        <v>0</v>
      </c>
      <c r="G144" s="103"/>
      <c r="H144" s="103"/>
      <c r="I144" s="103"/>
      <c r="J144" s="103"/>
    </row>
    <row r="145" spans="1:10" x14ac:dyDescent="0.3">
      <c r="C145" s="104" t="s">
        <v>131</v>
      </c>
      <c r="D145" s="105"/>
      <c r="E145" s="105"/>
      <c r="F145" s="102">
        <f>SUMIF(K104:K111, "", J104:J111)</f>
        <v>0</v>
      </c>
      <c r="G145" s="103"/>
      <c r="H145" s="103"/>
      <c r="I145" s="103"/>
      <c r="J145" s="103"/>
    </row>
    <row r="146" spans="1:10" x14ac:dyDescent="0.3">
      <c r="C146" s="106" t="s">
        <v>132</v>
      </c>
      <c r="D146" s="107"/>
      <c r="E146" s="107"/>
      <c r="F146" s="41"/>
      <c r="G146" s="41"/>
      <c r="H146" s="41"/>
      <c r="I146" s="41"/>
      <c r="J146" s="42"/>
    </row>
    <row r="147" spans="1:10" x14ac:dyDescent="0.3">
      <c r="C147" s="108"/>
      <c r="D147" s="109"/>
      <c r="E147" s="109"/>
      <c r="F147" s="109"/>
      <c r="G147" s="109"/>
      <c r="H147" s="109"/>
      <c r="I147" s="109"/>
      <c r="J147" s="110"/>
    </row>
    <row r="148" spans="1:10" x14ac:dyDescent="0.3">
      <c r="A148" s="28"/>
      <c r="C148" s="111" t="s">
        <v>117</v>
      </c>
      <c r="D148" s="56"/>
      <c r="E148" s="56"/>
      <c r="F148" s="112">
        <f>SUMIF(K5:K132, IF(K4="","",K4), J5:J132)</f>
        <v>0</v>
      </c>
      <c r="G148" s="113"/>
      <c r="H148" s="113"/>
      <c r="I148" s="113"/>
      <c r="J148" s="114"/>
    </row>
    <row r="149" spans="1:10" x14ac:dyDescent="0.3">
      <c r="A149" s="28"/>
      <c r="C149" s="111" t="s">
        <v>118</v>
      </c>
      <c r="D149" s="56"/>
      <c r="E149" s="56"/>
      <c r="F149" s="112">
        <f>ROUND(SUMIF(K5:K132, IF(K4="","",K4), J5:J132) * 0.2, 2)</f>
        <v>0</v>
      </c>
      <c r="G149" s="113"/>
      <c r="H149" s="113"/>
      <c r="I149" s="113"/>
      <c r="J149" s="114"/>
    </row>
    <row r="150" spans="1:10" x14ac:dyDescent="0.3">
      <c r="C150" s="115" t="s">
        <v>119</v>
      </c>
      <c r="D150" s="116"/>
      <c r="E150" s="116"/>
      <c r="F150" s="117">
        <f>SUM(F148:F149)</f>
        <v>0</v>
      </c>
      <c r="G150" s="118"/>
      <c r="H150" s="118"/>
      <c r="I150" s="118"/>
      <c r="J150" s="119"/>
    </row>
    <row r="151" spans="1:10" x14ac:dyDescent="0.3">
      <c r="C151" s="120"/>
      <c r="D151" s="81"/>
      <c r="E151" s="81"/>
      <c r="F151" s="81"/>
      <c r="G151" s="81"/>
      <c r="H151" s="81"/>
      <c r="I151" s="81"/>
      <c r="J151" s="81"/>
    </row>
    <row r="152" spans="1:10" x14ac:dyDescent="0.3">
      <c r="C152" s="121" t="s">
        <v>133</v>
      </c>
      <c r="D152" s="81"/>
      <c r="E152" s="81"/>
      <c r="F152" s="81"/>
      <c r="G152" s="81"/>
      <c r="H152" s="81"/>
      <c r="I152" s="81"/>
      <c r="J152" s="81"/>
    </row>
    <row r="153" spans="1:10" x14ac:dyDescent="0.3">
      <c r="C153" s="116" t="str">
        <f>IF(Paramètres!AA2&lt;&gt;"",Paramètres!AA2,"")</f>
        <v xml:space="preserve">Zéro euro </v>
      </c>
      <c r="D153" s="116"/>
      <c r="E153" s="116"/>
      <c r="F153" s="116"/>
      <c r="G153" s="116"/>
      <c r="H153" s="116"/>
      <c r="I153" s="116"/>
      <c r="J153" s="116"/>
    </row>
    <row r="154" spans="1:10" x14ac:dyDescent="0.3">
      <c r="C154" s="116"/>
      <c r="D154" s="116"/>
      <c r="E154" s="116"/>
      <c r="F154" s="116"/>
      <c r="G154" s="116"/>
      <c r="H154" s="116"/>
      <c r="I154" s="116"/>
      <c r="J154" s="116"/>
    </row>
    <row r="155" spans="1:10" ht="56.7" customHeight="1" x14ac:dyDescent="0.3">
      <c r="F155" s="122" t="s">
        <v>134</v>
      </c>
      <c r="G155" s="122"/>
      <c r="H155" s="122"/>
      <c r="I155" s="122"/>
      <c r="J155" s="122"/>
    </row>
    <row r="157" spans="1:10" ht="85.05" customHeight="1" x14ac:dyDescent="0.3">
      <c r="C157" s="123" t="s">
        <v>135</v>
      </c>
      <c r="D157" s="123"/>
      <c r="F157" s="123" t="s">
        <v>136</v>
      </c>
      <c r="G157" s="123"/>
      <c r="H157" s="123"/>
      <c r="I157" s="123"/>
      <c r="J157" s="123"/>
    </row>
    <row r="158" spans="1:10" x14ac:dyDescent="0.3">
      <c r="C158" s="124" t="s">
        <v>137</v>
      </c>
      <c r="D158" s="124"/>
      <c r="E158" s="124"/>
      <c r="F158" s="124"/>
      <c r="G158" s="124"/>
      <c r="H158" s="124"/>
      <c r="I158" s="124"/>
      <c r="J158" s="124"/>
    </row>
  </sheetData>
  <sheetProtection password="E95E" sheet="1" objects="1" selectLockedCells="1"/>
  <mergeCells count="86">
    <mergeCell ref="C154:J154"/>
    <mergeCell ref="F155:J155"/>
    <mergeCell ref="C157:D157"/>
    <mergeCell ref="F157:J157"/>
    <mergeCell ref="C158:J158"/>
    <mergeCell ref="C150:E150"/>
    <mergeCell ref="F150:J150"/>
    <mergeCell ref="C151:J151"/>
    <mergeCell ref="C152:J152"/>
    <mergeCell ref="C153:J153"/>
    <mergeCell ref="C146:E146"/>
    <mergeCell ref="C147:J147"/>
    <mergeCell ref="C148:E148"/>
    <mergeCell ref="F148:J148"/>
    <mergeCell ref="C149:E149"/>
    <mergeCell ref="F149:J149"/>
    <mergeCell ref="F143:J143"/>
    <mergeCell ref="C143:E143"/>
    <mergeCell ref="F144:J144"/>
    <mergeCell ref="C144:E144"/>
    <mergeCell ref="F145:J145"/>
    <mergeCell ref="C145:E145"/>
    <mergeCell ref="F140:J140"/>
    <mergeCell ref="C140:E140"/>
    <mergeCell ref="F141:J141"/>
    <mergeCell ref="C141:E141"/>
    <mergeCell ref="F142:J142"/>
    <mergeCell ref="C142:E142"/>
    <mergeCell ref="F136:J136"/>
    <mergeCell ref="C136:E136"/>
    <mergeCell ref="F137:J137"/>
    <mergeCell ref="C137:E137"/>
    <mergeCell ref="C139:J139"/>
    <mergeCell ref="F131:J131"/>
    <mergeCell ref="C131:E131"/>
    <mergeCell ref="C132:J132"/>
    <mergeCell ref="C134:J134"/>
    <mergeCell ref="F135:J135"/>
    <mergeCell ref="C135:E135"/>
    <mergeCell ref="F128:J128"/>
    <mergeCell ref="C128:E128"/>
    <mergeCell ref="F129:J129"/>
    <mergeCell ref="C129:E129"/>
    <mergeCell ref="F130:J130"/>
    <mergeCell ref="C130:E130"/>
    <mergeCell ref="C112:F112"/>
    <mergeCell ref="C113:F113"/>
    <mergeCell ref="C123:I123"/>
    <mergeCell ref="C126:E126"/>
    <mergeCell ref="F127:J127"/>
    <mergeCell ref="C127:E127"/>
    <mergeCell ref="C103:E103"/>
    <mergeCell ref="C104:E104"/>
    <mergeCell ref="C105:I105"/>
    <mergeCell ref="C109:I109"/>
    <mergeCell ref="C111:E111"/>
    <mergeCell ref="C86:I86"/>
    <mergeCell ref="C90:I90"/>
    <mergeCell ref="C92:E92"/>
    <mergeCell ref="C93:F93"/>
    <mergeCell ref="C99:I99"/>
    <mergeCell ref="C74:F74"/>
    <mergeCell ref="C80:I80"/>
    <mergeCell ref="C83:E83"/>
    <mergeCell ref="C84:E84"/>
    <mergeCell ref="C85:E85"/>
    <mergeCell ref="C53:E53"/>
    <mergeCell ref="C54:F54"/>
    <mergeCell ref="C55:F55"/>
    <mergeCell ref="C71:I71"/>
    <mergeCell ref="C73:E73"/>
    <mergeCell ref="C37:E37"/>
    <mergeCell ref="C38:F38"/>
    <mergeCell ref="C39:F39"/>
    <mergeCell ref="C49:I49"/>
    <mergeCell ref="C52:E52"/>
    <mergeCell ref="C10:F10"/>
    <mergeCell ref="C11:F11"/>
    <mergeCell ref="C12:F12"/>
    <mergeCell ref="C33:I33"/>
    <mergeCell ref="C36:E36"/>
    <mergeCell ref="C3:E3"/>
    <mergeCell ref="C4:E4"/>
    <mergeCell ref="C7:E7"/>
    <mergeCell ref="C8:E8"/>
    <mergeCell ref="C9:E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&amp;L2406SASNC035 - Mise en accessibilité PMR du RU Technopole
4 Boulevard Dominique François Arago - 57070 METZ&amp;RDPGF - Lot n°3 SERRURERIE 
DCE - Edition du 26/04/2025</oddHeader>
    <oddFooter>&amp;LSOCOTEC SMART SOLUTIONS&amp;CEdition du 26/04/2025&amp;RPage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35" t="s">
        <v>138</v>
      </c>
      <c r="AA1" s="7">
        <f>IF(DPGF!F150&lt;&gt;"",DPGF!F150,"0")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44" t="s">
        <v>139</v>
      </c>
      <c r="B3" s="43" t="s">
        <v>140</v>
      </c>
      <c r="C3" s="125" t="s">
        <v>165</v>
      </c>
      <c r="D3" s="125"/>
      <c r="E3" s="125"/>
      <c r="F3" s="125"/>
      <c r="G3" s="125"/>
      <c r="H3" s="125"/>
      <c r="I3" s="125"/>
      <c r="J3" s="125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44" t="s">
        <v>141</v>
      </c>
      <c r="B5" s="43" t="s">
        <v>142</v>
      </c>
      <c r="C5" s="125" t="s">
        <v>166</v>
      </c>
      <c r="D5" s="125"/>
      <c r="E5" s="125"/>
      <c r="F5" s="125"/>
      <c r="G5" s="125"/>
      <c r="H5" s="125"/>
      <c r="I5" s="125"/>
      <c r="J5" s="125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44" t="s">
        <v>151</v>
      </c>
      <c r="B7" s="43" t="s">
        <v>152</v>
      </c>
      <c r="C7" s="45" t="s">
        <v>167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44" t="s">
        <v>153</v>
      </c>
      <c r="B9" s="43" t="s">
        <v>154</v>
      </c>
      <c r="C9" s="45" t="s">
        <v>37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44" t="s">
        <v>143</v>
      </c>
      <c r="B11" s="43" t="s">
        <v>144</v>
      </c>
      <c r="C11" s="125" t="s">
        <v>38</v>
      </c>
      <c r="D11" s="125"/>
      <c r="E11" s="125"/>
      <c r="F11" s="125"/>
      <c r="G11" s="125"/>
      <c r="H11" s="125"/>
      <c r="I11" s="125"/>
      <c r="J11" s="125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44" t="s">
        <v>155</v>
      </c>
      <c r="B13" s="43" t="s">
        <v>156</v>
      </c>
      <c r="C13" s="45" t="s">
        <v>168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44" t="s">
        <v>157</v>
      </c>
      <c r="B15" s="43" t="s">
        <v>158</v>
      </c>
      <c r="C15" s="45" t="s">
        <v>169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44" t="s">
        <v>159</v>
      </c>
      <c r="B17" s="43" t="s">
        <v>160</v>
      </c>
      <c r="C17" s="45">
        <v>1</v>
      </c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46">
        <v>0.2</v>
      </c>
      <c r="E19" s="47" t="s">
        <v>161</v>
      </c>
      <c r="AA19" s="7">
        <f>INT((AA5-AA18*100)/10)</f>
        <v>0</v>
      </c>
    </row>
    <row r="20" spans="1:27" ht="12.75" customHeight="1" x14ac:dyDescent="0.3">
      <c r="C20" s="48">
        <v>5.5E-2</v>
      </c>
      <c r="E20" s="47" t="s">
        <v>162</v>
      </c>
      <c r="AA20" s="7">
        <f>AA5-AA18*100-AA19*10</f>
        <v>0</v>
      </c>
    </row>
    <row r="21" spans="1:27" ht="12.75" customHeight="1" x14ac:dyDescent="0.3">
      <c r="C21" s="48">
        <v>0</v>
      </c>
      <c r="E21" s="47" t="s">
        <v>163</v>
      </c>
      <c r="AA21" s="7">
        <f>INT(AA6/10)</f>
        <v>0</v>
      </c>
    </row>
    <row r="22" spans="1:27" ht="12.75" customHeight="1" x14ac:dyDescent="0.3">
      <c r="C22" s="49">
        <v>0</v>
      </c>
      <c r="E22" s="47" t="s">
        <v>164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44" t="s">
        <v>145</v>
      </c>
      <c r="B24" s="43" t="s">
        <v>146</v>
      </c>
      <c r="C24" s="125" t="s">
        <v>170</v>
      </c>
      <c r="D24" s="125"/>
      <c r="E24" s="125"/>
      <c r="F24" s="125"/>
      <c r="G24" s="125"/>
      <c r="H24" s="125"/>
      <c r="I24" s="125"/>
      <c r="J24" s="125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44" t="s">
        <v>147</v>
      </c>
      <c r="B26" s="43" t="s">
        <v>148</v>
      </c>
      <c r="C26" s="125" t="s">
        <v>171</v>
      </c>
      <c r="D26" s="125"/>
      <c r="E26" s="125"/>
      <c r="F26" s="125"/>
      <c r="G26" s="125"/>
      <c r="H26" s="125"/>
      <c r="I26" s="125"/>
      <c r="J26" s="125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44" t="s">
        <v>149</v>
      </c>
      <c r="B28" s="43" t="s">
        <v>150</v>
      </c>
      <c r="C28" s="125"/>
      <c r="D28" s="125"/>
      <c r="E28" s="125"/>
      <c r="F28" s="125"/>
      <c r="G28" s="125"/>
      <c r="H28" s="125"/>
      <c r="I28" s="125"/>
      <c r="J28" s="125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172</v>
      </c>
      <c r="B1" s="7" t="s">
        <v>173</v>
      </c>
    </row>
    <row r="2" spans="1:3" x14ac:dyDescent="0.3">
      <c r="A2" s="7" t="s">
        <v>174</v>
      </c>
      <c r="B2" s="7" t="s">
        <v>165</v>
      </c>
    </row>
    <row r="3" spans="1:3" x14ac:dyDescent="0.3">
      <c r="A3" s="7" t="s">
        <v>175</v>
      </c>
      <c r="B3" s="7">
        <v>1</v>
      </c>
    </row>
    <row r="4" spans="1:3" x14ac:dyDescent="0.3">
      <c r="A4" s="7" t="s">
        <v>176</v>
      </c>
      <c r="B4" s="7">
        <v>0</v>
      </c>
    </row>
    <row r="5" spans="1:3" x14ac:dyDescent="0.3">
      <c r="A5" s="7" t="s">
        <v>177</v>
      </c>
      <c r="B5" s="7">
        <v>0</v>
      </c>
    </row>
    <row r="6" spans="1:3" x14ac:dyDescent="0.3">
      <c r="A6" s="7" t="s">
        <v>178</v>
      </c>
      <c r="B6" s="7">
        <v>1</v>
      </c>
    </row>
    <row r="7" spans="1:3" x14ac:dyDescent="0.3">
      <c r="A7" s="7" t="s">
        <v>179</v>
      </c>
      <c r="B7" s="7">
        <v>1</v>
      </c>
    </row>
    <row r="8" spans="1:3" x14ac:dyDescent="0.3">
      <c r="A8" s="7" t="s">
        <v>180</v>
      </c>
      <c r="B8" s="7">
        <v>0</v>
      </c>
    </row>
    <row r="9" spans="1:3" x14ac:dyDescent="0.3">
      <c r="A9" s="7" t="s">
        <v>181</v>
      </c>
      <c r="B9" s="7">
        <v>0</v>
      </c>
    </row>
    <row r="10" spans="1:3" x14ac:dyDescent="0.3">
      <c r="A10" s="7" t="s">
        <v>182</v>
      </c>
      <c r="C10" s="7" t="s">
        <v>183</v>
      </c>
    </row>
    <row r="11" spans="1:3" x14ac:dyDescent="0.3">
      <c r="A11" s="7" t="s">
        <v>184</v>
      </c>
      <c r="B11" s="7">
        <v>0</v>
      </c>
    </row>
    <row r="12" spans="1:3" x14ac:dyDescent="0.3">
      <c r="A12" s="7" t="s">
        <v>185</v>
      </c>
      <c r="B12" s="7" t="s">
        <v>186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26" t="s">
        <v>187</v>
      </c>
      <c r="C2" s="126"/>
      <c r="D2" s="126"/>
      <c r="E2" s="126"/>
      <c r="F2" s="126"/>
      <c r="G2" s="126"/>
      <c r="H2" s="126"/>
      <c r="I2" s="126"/>
      <c r="J2" s="126"/>
    </row>
    <row r="4" spans="1:10" ht="12.75" customHeight="1" x14ac:dyDescent="0.3">
      <c r="A4" s="44" t="s">
        <v>139</v>
      </c>
      <c r="B4" s="43" t="s">
        <v>188</v>
      </c>
      <c r="C4" s="127"/>
      <c r="D4" s="127"/>
      <c r="E4" s="127"/>
      <c r="F4" s="127"/>
      <c r="G4" s="127"/>
      <c r="H4" s="127"/>
      <c r="I4" s="127"/>
      <c r="J4" s="127"/>
    </row>
    <row r="6" spans="1:10" ht="12.75" customHeight="1" x14ac:dyDescent="0.3">
      <c r="A6" s="44" t="s">
        <v>141</v>
      </c>
      <c r="B6" s="43" t="s">
        <v>189</v>
      </c>
      <c r="C6" s="127"/>
      <c r="D6" s="127"/>
      <c r="E6" s="127"/>
      <c r="F6" s="127"/>
      <c r="G6" s="127"/>
      <c r="H6" s="127"/>
      <c r="I6" s="127"/>
      <c r="J6" s="127"/>
    </row>
    <row r="8" spans="1:10" ht="12.75" customHeight="1" x14ac:dyDescent="0.3">
      <c r="A8" s="44" t="s">
        <v>151</v>
      </c>
      <c r="B8" s="43" t="s">
        <v>190</v>
      </c>
      <c r="C8" s="127"/>
      <c r="D8" s="127"/>
      <c r="E8" s="127"/>
      <c r="F8" s="127"/>
      <c r="G8" s="127"/>
      <c r="H8" s="127"/>
      <c r="I8" s="127"/>
      <c r="J8" s="127"/>
    </row>
    <row r="10" spans="1:10" ht="12.75" customHeight="1" x14ac:dyDescent="0.3">
      <c r="A10" s="44" t="s">
        <v>153</v>
      </c>
      <c r="B10" s="43" t="s">
        <v>191</v>
      </c>
      <c r="C10" s="128"/>
      <c r="D10" s="128"/>
      <c r="E10" s="128"/>
      <c r="F10" s="128"/>
      <c r="G10" s="128"/>
      <c r="H10" s="128"/>
      <c r="I10" s="128"/>
      <c r="J10" s="128"/>
    </row>
    <row r="12" spans="1:10" ht="12.75" customHeight="1" x14ac:dyDescent="0.3">
      <c r="A12" s="44" t="s">
        <v>143</v>
      </c>
      <c r="B12" s="43" t="s">
        <v>192</v>
      </c>
      <c r="C12" s="127"/>
      <c r="D12" s="127"/>
      <c r="E12" s="127"/>
      <c r="F12" s="127"/>
      <c r="G12" s="127"/>
      <c r="H12" s="127"/>
      <c r="I12" s="127"/>
      <c r="J12" s="127"/>
    </row>
    <row r="14" spans="1:10" ht="12.75" customHeight="1" x14ac:dyDescent="0.3">
      <c r="A14" s="44" t="s">
        <v>155</v>
      </c>
      <c r="B14" s="43" t="s">
        <v>193</v>
      </c>
      <c r="C14" s="127"/>
      <c r="D14" s="127"/>
      <c r="E14" s="127"/>
      <c r="F14" s="127"/>
      <c r="G14" s="127"/>
      <c r="H14" s="127"/>
      <c r="I14" s="127"/>
      <c r="J14" s="127"/>
    </row>
    <row r="16" spans="1:10" ht="12.75" customHeight="1" x14ac:dyDescent="0.3">
      <c r="A16" s="44" t="s">
        <v>157</v>
      </c>
      <c r="B16" s="43" t="s">
        <v>194</v>
      </c>
      <c r="C16" s="127"/>
      <c r="D16" s="127"/>
      <c r="E16" s="127"/>
      <c r="F16" s="127"/>
      <c r="G16" s="127"/>
      <c r="H16" s="127"/>
      <c r="I16" s="127"/>
      <c r="J16" s="127"/>
    </row>
    <row r="18" spans="1:10" ht="12.75" customHeight="1" x14ac:dyDescent="0.3">
      <c r="A18" s="44" t="s">
        <v>159</v>
      </c>
      <c r="B18" s="43" t="s">
        <v>195</v>
      </c>
      <c r="C18" s="129"/>
      <c r="D18" s="129"/>
      <c r="E18" s="129"/>
      <c r="F18" s="129"/>
      <c r="G18" s="129"/>
      <c r="H18" s="129"/>
      <c r="I18" s="129"/>
      <c r="J18" s="129"/>
    </row>
    <row r="20" spans="1:10" ht="12.75" customHeight="1" x14ac:dyDescent="0.3">
      <c r="A20" s="44" t="s">
        <v>196</v>
      </c>
      <c r="B20" s="43" t="s">
        <v>197</v>
      </c>
      <c r="C20" s="129"/>
      <c r="D20" s="129"/>
      <c r="E20" s="129"/>
      <c r="F20" s="129"/>
      <c r="G20" s="129"/>
      <c r="H20" s="129"/>
      <c r="I20" s="129"/>
      <c r="J20" s="129"/>
    </row>
    <row r="22" spans="1:10" ht="12.75" customHeight="1" x14ac:dyDescent="0.3">
      <c r="A22" s="44" t="s">
        <v>145</v>
      </c>
      <c r="B22" s="43" t="s">
        <v>198</v>
      </c>
      <c r="C22" s="129"/>
      <c r="D22" s="129"/>
      <c r="E22" s="129"/>
      <c r="F22" s="129"/>
      <c r="G22" s="129"/>
      <c r="H22" s="129"/>
      <c r="I22" s="129"/>
      <c r="J22" s="129"/>
    </row>
    <row r="24" spans="1:10" ht="12.75" customHeight="1" x14ac:dyDescent="0.3">
      <c r="A24" s="44" t="s">
        <v>147</v>
      </c>
      <c r="B24" s="43" t="s">
        <v>199</v>
      </c>
      <c r="C24" s="127"/>
      <c r="D24" s="127"/>
      <c r="E24" s="127"/>
      <c r="F24" s="127"/>
      <c r="G24" s="127"/>
      <c r="H24" s="127"/>
      <c r="I24" s="127"/>
      <c r="J24" s="127"/>
    </row>
    <row r="28" spans="1:10" ht="60" customHeight="1" x14ac:dyDescent="0.3">
      <c r="A28" s="44" t="s">
        <v>149</v>
      </c>
      <c r="B28" s="43" t="s">
        <v>200</v>
      </c>
      <c r="C28" s="127"/>
      <c r="D28" s="127"/>
      <c r="E28" s="127"/>
      <c r="F28" s="127"/>
      <c r="G28" s="127"/>
      <c r="H28" s="127"/>
      <c r="I28" s="127"/>
      <c r="J28" s="127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8.88671875" defaultRowHeight="12.75" customHeight="1" x14ac:dyDescent="0.3"/>
  <cols>
    <col min="1" max="1" width="6.6640625" customWidth="1"/>
    <col min="2" max="2" width="68.109375" customWidth="1"/>
    <col min="3" max="6" width="15.5546875" customWidth="1"/>
  </cols>
  <sheetData>
    <row r="2" spans="2:6" ht="16.2" customHeight="1" x14ac:dyDescent="0.3">
      <c r="B2" s="130" t="s">
        <v>201</v>
      </c>
      <c r="C2" s="130"/>
      <c r="D2" s="130"/>
      <c r="E2" s="130"/>
      <c r="F2" s="130"/>
    </row>
    <row r="4" spans="2:6" ht="12.75" customHeight="1" x14ac:dyDescent="0.3">
      <c r="B4" s="50" t="s">
        <v>202</v>
      </c>
      <c r="C4" s="50" t="s">
        <v>203</v>
      </c>
      <c r="D4" s="50" t="s">
        <v>204</v>
      </c>
      <c r="E4" s="50" t="s">
        <v>205</v>
      </c>
      <c r="F4" s="50" t="s">
        <v>206</v>
      </c>
    </row>
    <row r="6" spans="2:6" ht="12.75" customHeight="1" x14ac:dyDescent="0.3">
      <c r="B6" s="51"/>
      <c r="C6" s="52"/>
      <c r="D6" s="53"/>
      <c r="E6" s="54"/>
      <c r="F6" s="55" t="str">
        <f>IF(AND(E6= "",D6= ""), "", ROUND(ROUND(E6, 2) * ROUND(D6, 3), 2))</f>
        <v/>
      </c>
    </row>
    <row r="8" spans="2:6" ht="12.75" customHeight="1" x14ac:dyDescent="0.3">
      <c r="B8" s="51"/>
      <c r="C8" s="52"/>
      <c r="D8" s="53"/>
      <c r="E8" s="54"/>
      <c r="F8" s="55" t="str">
        <f>IF(AND(E8= "",D8= ""), "", ROUND(ROUND(E8, 2) * ROUND(D8, 3), 2))</f>
        <v/>
      </c>
    </row>
    <row r="10" spans="2:6" ht="12.75" customHeight="1" x14ac:dyDescent="0.3">
      <c r="B10" s="51"/>
      <c r="C10" s="52"/>
      <c r="D10" s="53"/>
      <c r="E10" s="54"/>
      <c r="F10" s="55" t="str">
        <f>IF(AND(E10= "",D10= ""), "", ROUND(ROUND(E10, 2) * ROUND(D10, 3), 2))</f>
        <v/>
      </c>
    </row>
    <row r="12" spans="2:6" ht="12.75" customHeight="1" x14ac:dyDescent="0.3">
      <c r="B12" s="51"/>
      <c r="C12" s="52"/>
      <c r="D12" s="53"/>
      <c r="E12" s="54"/>
      <c r="F12" s="55" t="str">
        <f>IF(AND(E12= "",D12= ""), "", ROUND(ROUND(E12, 2) * ROUND(D12, 3), 2))</f>
        <v/>
      </c>
    </row>
    <row r="14" spans="2:6" ht="12.75" customHeight="1" x14ac:dyDescent="0.3">
      <c r="B14" s="51"/>
      <c r="C14" s="52"/>
      <c r="D14" s="53"/>
      <c r="E14" s="54"/>
      <c r="F14" s="55" t="str">
        <f>IF(AND(E14= "",D14= ""), "", ROUND(ROUND(E14, 2) * ROUND(D14, 3), 2))</f>
        <v/>
      </c>
    </row>
    <row r="16" spans="2:6" ht="12.75" customHeight="1" x14ac:dyDescent="0.3">
      <c r="B16" s="51"/>
      <c r="C16" s="52"/>
      <c r="D16" s="53"/>
      <c r="E16" s="54"/>
      <c r="F16" s="55" t="str">
        <f>IF(AND(E16= "",D16= ""), "", ROUND(ROUND(E16, 2) * ROUND(D16, 3), 2))</f>
        <v/>
      </c>
    </row>
    <row r="18" spans="2:6" ht="12.75" customHeight="1" x14ac:dyDescent="0.3">
      <c r="B18" s="51"/>
      <c r="C18" s="52"/>
      <c r="D18" s="53"/>
      <c r="E18" s="54"/>
      <c r="F18" s="55" t="str">
        <f>IF(AND(E18= "",D18= ""), "", ROUND(ROUND(E18, 2) * ROUND(D18, 3), 2))</f>
        <v/>
      </c>
    </row>
    <row r="20" spans="2:6" ht="12.75" customHeight="1" x14ac:dyDescent="0.3">
      <c r="B20" s="51"/>
      <c r="C20" s="52"/>
      <c r="D20" s="53"/>
      <c r="E20" s="54"/>
      <c r="F20" s="55" t="str">
        <f>IF(AND(E20= "",D20= ""), "", ROUND(ROUND(E20, 2) * ROUND(D20, 3), 2))</f>
        <v/>
      </c>
    </row>
    <row r="22" spans="2:6" ht="12.75" customHeight="1" x14ac:dyDescent="0.3">
      <c r="B22" s="51"/>
      <c r="C22" s="52"/>
      <c r="D22" s="53"/>
      <c r="E22" s="54"/>
      <c r="F22" s="55" t="str">
        <f>IF(AND(E22= "",D22= ""), "", ROUND(ROUND(E22, 2) * ROUND(D22, 3), 2))</f>
        <v/>
      </c>
    </row>
    <row r="24" spans="2:6" ht="12.75" customHeight="1" x14ac:dyDescent="0.3">
      <c r="B24" s="51"/>
      <c r="C24" s="52"/>
      <c r="D24" s="53"/>
      <c r="E24" s="54"/>
      <c r="F24" s="55" t="str">
        <f>IF(AND(E24= "",D24= ""), "", ROUND(ROUND(E24, 2) * ROUND(D24, 3), 2))</f>
        <v/>
      </c>
    </row>
    <row r="26" spans="2:6" ht="12.75" customHeight="1" x14ac:dyDescent="0.3">
      <c r="B26" s="51"/>
      <c r="C26" s="52"/>
      <c r="D26" s="53"/>
      <c r="E26" s="54"/>
      <c r="F26" s="55" t="str">
        <f>IF(AND(E26= "",D26= ""), "", ROUND(ROUND(E26, 2) * ROUND(D26, 3), 2))</f>
        <v/>
      </c>
    </row>
    <row r="28" spans="2:6" ht="12.75" customHeight="1" x14ac:dyDescent="0.3">
      <c r="B28" s="51"/>
      <c r="C28" s="52"/>
      <c r="D28" s="53"/>
      <c r="E28" s="54"/>
      <c r="F28" s="55" t="str">
        <f>IF(AND(E28= "",D28= ""), "", ROUND(ROUND(E28, 2) * ROUND(D28, 3), 2))</f>
        <v/>
      </c>
    </row>
    <row r="30" spans="2:6" ht="12.75" customHeight="1" x14ac:dyDescent="0.3">
      <c r="B30" s="51"/>
      <c r="C30" s="52"/>
      <c r="D30" s="53"/>
      <c r="E30" s="54"/>
      <c r="F30" s="55" t="str">
        <f>IF(AND(E30= "",D30= ""), "", ROUND(ROUND(E30, 2) * ROUND(D30, 3), 2))</f>
        <v/>
      </c>
    </row>
    <row r="32" spans="2:6" ht="12.75" customHeight="1" x14ac:dyDescent="0.3">
      <c r="B32" s="51"/>
      <c r="C32" s="52"/>
      <c r="D32" s="53"/>
      <c r="E32" s="54"/>
      <c r="F32" s="55" t="str">
        <f>IF(AND(E32= "",D32= ""), "", ROUND(ROUND(E32, 2) * ROUND(D32, 3), 2))</f>
        <v/>
      </c>
    </row>
    <row r="34" spans="2:6" ht="12.75" customHeight="1" x14ac:dyDescent="0.3">
      <c r="B34" s="51"/>
      <c r="C34" s="52"/>
      <c r="D34" s="53"/>
      <c r="E34" s="54"/>
      <c r="F34" s="55" t="str">
        <f>IF(AND(E34= "",D34= ""), "", ROUND(ROUND(E34, 2) * ROUND(D34, 3), 2))</f>
        <v/>
      </c>
    </row>
    <row r="36" spans="2:6" ht="12.75" customHeight="1" x14ac:dyDescent="0.3">
      <c r="B36" s="51"/>
      <c r="C36" s="52"/>
      <c r="D36" s="53"/>
      <c r="E36" s="54"/>
      <c r="F36" s="55" t="str">
        <f>IF(AND(E36= "",D36= ""), "", ROUND(ROUND(E36, 2) * ROUND(D36, 3), 2))</f>
        <v/>
      </c>
    </row>
    <row r="38" spans="2:6" ht="12.75" customHeight="1" x14ac:dyDescent="0.3">
      <c r="B38" s="51"/>
      <c r="C38" s="52"/>
      <c r="D38" s="53"/>
      <c r="E38" s="54"/>
      <c r="F38" s="55" t="str">
        <f>IF(AND(E38= "",D38= ""), "", ROUND(ROUND(E38, 2) * ROUND(D38, 3), 2))</f>
        <v/>
      </c>
    </row>
    <row r="40" spans="2:6" ht="12.75" customHeight="1" x14ac:dyDescent="0.3">
      <c r="B40" s="51"/>
      <c r="C40" s="52"/>
      <c r="D40" s="53"/>
      <c r="E40" s="54"/>
      <c r="F40" s="55" t="str">
        <f>IF(AND(E40= "",D40= ""), "", ROUND(ROUND(E40, 2) * ROUND(D40, 3), 2))</f>
        <v/>
      </c>
    </row>
    <row r="42" spans="2:6" ht="12.75" customHeight="1" x14ac:dyDescent="0.3">
      <c r="B42" s="51"/>
      <c r="C42" s="52"/>
      <c r="D42" s="53"/>
      <c r="E42" s="54"/>
      <c r="F42" s="55" t="str">
        <f>IF(AND(E42= "",D42= ""), "", ROUND(ROUND(E42, 2) * ROUND(D42, 3), 2))</f>
        <v/>
      </c>
    </row>
    <row r="44" spans="2:6" ht="12.75" customHeight="1" x14ac:dyDescent="0.3">
      <c r="B44" s="51"/>
      <c r="C44" s="52"/>
      <c r="D44" s="53"/>
      <c r="E44" s="54"/>
      <c r="F44" s="55" t="str">
        <f>IF(AND(E44= "",D44= ""), "", ROUND(ROUND(E44, 2) * ROUND(D44, 3), 2))</f>
        <v/>
      </c>
    </row>
    <row r="46" spans="2:6" ht="12.75" customHeight="1" x14ac:dyDescent="0.3">
      <c r="B46" s="51"/>
      <c r="C46" s="52"/>
      <c r="D46" s="53"/>
      <c r="E46" s="54"/>
      <c r="F46" s="55" t="str">
        <f>IF(AND(E46= "",D46= ""), "", ROUND(ROUND(E46, 2) * ROUND(D46, 3), 2))</f>
        <v/>
      </c>
    </row>
    <row r="48" spans="2:6" ht="12.75" customHeight="1" x14ac:dyDescent="0.3">
      <c r="B48" s="51"/>
      <c r="C48" s="52"/>
      <c r="D48" s="53"/>
      <c r="E48" s="54"/>
      <c r="F48" s="55" t="str">
        <f>IF(AND(E48= "",D48= ""), "", ROUND(ROUND(E48, 2) * ROUND(D48, 3), 2))</f>
        <v/>
      </c>
    </row>
    <row r="50" spans="2:6" ht="12.75" customHeight="1" x14ac:dyDescent="0.3">
      <c r="B50" s="51"/>
      <c r="C50" s="52"/>
      <c r="D50" s="53"/>
      <c r="E50" s="54"/>
      <c r="F50" s="55" t="str">
        <f>IF(AND(E50= "",D50= ""), "", ROUND(ROUND(E50, 2) * ROUND(D50, 3), 2))</f>
        <v/>
      </c>
    </row>
    <row r="52" spans="2:6" ht="12.75" customHeight="1" x14ac:dyDescent="0.3">
      <c r="B52" s="51"/>
      <c r="C52" s="52"/>
      <c r="D52" s="53"/>
      <c r="E52" s="54"/>
      <c r="F52" s="55" t="str">
        <f>IF(AND(E52= "",D52= ""), "", ROUND(ROUND(E52, 2) * ROUND(D52, 3), 2))</f>
        <v/>
      </c>
    </row>
    <row r="54" spans="2:6" ht="12.75" customHeight="1" x14ac:dyDescent="0.3">
      <c r="B54" s="51"/>
      <c r="C54" s="52"/>
      <c r="D54" s="53"/>
      <c r="E54" s="54"/>
      <c r="F54" s="55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Sid-Ahmed BOUAZZA</dc:creator>
  <cp:lastModifiedBy>Sid-Ahmed BOUAZZA</cp:lastModifiedBy>
  <dcterms:created xsi:type="dcterms:W3CDTF">2025-04-26T05:09:54Z</dcterms:created>
  <dcterms:modified xsi:type="dcterms:W3CDTF">2025-04-26T05:14:22Z</dcterms:modified>
</cp:coreProperties>
</file>